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40A7E30A-B0BA-4397-BF66-65D09401DEEB}" xr6:coauthVersionLast="47" xr6:coauthVersionMax="47" xr10:uidLastSave="{00000000-0000-0000-0000-000000000000}"/>
  <workbookProtection workbookAlgorithmName="SHA-512" workbookHashValue="FJk+Suqry/fx2LCYL07spiAMMetYWCJkEvrbAMK3s6MysQIhXV/kE7Bz3XbE+L+WdvtGMkevPO565PSvBpokqA==" workbookSaltValue="EIgN0dKhU3E7Qhydz9Ndlw==" workbookSpinCount="100000" lockStructure="1"/>
  <bookViews>
    <workbookView xWindow="28680" yWindow="-120" windowWidth="29040" windowHeight="15720" xr2:uid="{455A1EAD-DCA3-47B6-92A4-6FB798B89FDB}"/>
  </bookViews>
  <sheets>
    <sheet name="【申請者入力】様式第1.交付申請書" sheetId="11" r:id="rId1"/>
    <sheet name="【申請者入力】費目別明細書（委託費）" sheetId="44" r:id="rId2"/>
    <sheet name="【申請者入力】費目別明細書（謝金）" sheetId="51" r:id="rId3"/>
    <sheet name="【申請者入力】費目別明細書（旅費）" sheetId="59" r:id="rId4"/>
    <sheet name="【申請者入力】費目別明細書（外注費）" sheetId="53" r:id="rId5"/>
    <sheet name="【申請者入力】費目別明細書（システム利用料）" sheetId="57" r:id="rId6"/>
    <sheet name="【申請者入力】費目別明細書（保険料）" sheetId="55" r:id="rId7"/>
    <sheet name="【申請者入力】費目別明細書（廃業費）" sheetId="48" r:id="rId8"/>
    <sheet name="【自動反映】様式第1.交付申請書" sheetId="35" r:id="rId9"/>
    <sheet name="【自動反映】経費明細表" sheetId="62" r:id="rId10"/>
    <sheet name="経費NO." sheetId="9"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8" hidden="1">#REF!</definedName>
    <definedName name="_Regression_X" hidden="1">#REF!</definedName>
    <definedName name="_regression_xx" localSheetId="8" hidden="1">#REF!</definedName>
    <definedName name="_regression_xx" hidden="1">#REF!</definedName>
    <definedName name="ＡＡ" localSheetId="8" hidden="1">#REF!</definedName>
    <definedName name="ＡＡ" hidden="1">#REF!</definedName>
    <definedName name="aaaaaa" localSheetId="8" hidden="1">#REF!</definedName>
    <definedName name="aaaaaa" hidden="1">#REF!</definedName>
    <definedName name="ab" localSheetId="8" hidden="1">#REF!</definedName>
    <definedName name="ab" hidden="1">#REF!</definedName>
    <definedName name="AS2DocOpenMode" hidden="1">"AS2DocumentEdit"</definedName>
    <definedName name="AS2HasNoAutoHeaderFooter" hidden="1">" "</definedName>
    <definedName name="BBBB" localSheetId="8"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8" hidden="1">#REF!</definedName>
    <definedName name="DD" hidden="1">#REF!</definedName>
    <definedName name="DUMMY" localSheetId="8" hidden="1">#REF!</definedName>
    <definedName name="DUMMY" hidden="1">#REF!</definedName>
    <definedName name="EE" localSheetId="8" hidden="1">#REF!</definedName>
    <definedName name="EE" hidden="1">#REF!</definedName>
    <definedName name="erer" localSheetId="8" hidden="1">'[2]2'!#REF!</definedName>
    <definedName name="erer" hidden="1">'[2]2'!#REF!</definedName>
    <definedName name="erre" localSheetId="8" hidden="1">'[2]1'!#REF!</definedName>
    <definedName name="erre" hidden="1">'[2]1'!#REF!</definedName>
    <definedName name="ffere" localSheetId="8" hidden="1">'[2]8'!#REF!</definedName>
    <definedName name="ffere" hidden="1">'[2]8'!#REF!</definedName>
    <definedName name="ｆｆｆ" localSheetId="8" hidden="1">#REF!</definedName>
    <definedName name="ｆｆｆ" hidden="1">#REF!</definedName>
    <definedName name="fgfg" localSheetId="8" hidden="1">'[3]1'!#REF!</definedName>
    <definedName name="fgfg" hidden="1">'[3]1'!#REF!</definedName>
    <definedName name="ｇ" localSheetId="8" hidden="1">#REF!</definedName>
    <definedName name="ｇ" hidden="1">#REF!</definedName>
    <definedName name="ＧＷメッセージ一覧" localSheetId="8" hidden="1">#REF!</definedName>
    <definedName name="ＧＷメッセージ一覧" hidden="1">#REF!</definedName>
    <definedName name="henkou" localSheetId="8" hidden="1">#REF!</definedName>
    <definedName name="henkou" hidden="1">#REF!</definedName>
    <definedName name="henkou2" localSheetId="8" hidden="1">#REF!</definedName>
    <definedName name="henkou2" hidden="1">#REF!</definedName>
    <definedName name="henkou3" localSheetId="8" hidden="1">#REF!</definedName>
    <definedName name="henkou3" hidden="1">#REF!</definedName>
    <definedName name="henkou4" localSheetId="8" hidden="1">#REF!</definedName>
    <definedName name="henkou4" hidden="1">#REF!</definedName>
    <definedName name="Ｉ" localSheetId="8" hidden="1">#REF!</definedName>
    <definedName name="Ｉ" hidden="1">#REF!</definedName>
    <definedName name="ｊ" localSheetId="8" hidden="1">#REF!</definedName>
    <definedName name="ｊ" hidden="1">#REF!</definedName>
    <definedName name="ｋ" localSheetId="8" hidden="1">#REF!</definedName>
    <definedName name="ｋ" hidden="1">#REF!</definedName>
    <definedName name="ｋｋ" localSheetId="8" hidden="1">#REF!</definedName>
    <definedName name="ｋｋ" hidden="1">#REF!</definedName>
    <definedName name="ｌ" localSheetId="8" hidden="1">#REF!</definedName>
    <definedName name="ｌ" hidden="1">#REF!</definedName>
    <definedName name="ｍ" localSheetId="8" hidden="1">#REF!</definedName>
    <definedName name="ｍ" hidden="1">#REF!</definedName>
    <definedName name="ＭＭＭＭ" localSheetId="8" hidden="1">#REF!</definedName>
    <definedName name="ＭＭＭＭ" hidden="1">#REF!</definedName>
    <definedName name="ｎ" localSheetId="8" hidden="1">#REF!</definedName>
    <definedName name="ｎ" hidden="1">#REF!</definedName>
    <definedName name="ｐ" localSheetId="8" hidden="1">#REF!</definedName>
    <definedName name="ｐ" hidden="1">#REF!</definedName>
    <definedName name="ＰＰ" localSheetId="8" hidden="1">#REF!</definedName>
    <definedName name="ＰＰ" hidden="1">#REF!</definedName>
    <definedName name="_xlnm.Print_Area" localSheetId="9">【自動反映】経費明細表!$A$1:$L$72</definedName>
    <definedName name="_xlnm.Print_Area" localSheetId="8">【自動反映】様式第1.交付申請書!$A$1:$T$51</definedName>
    <definedName name="_xlnm.Print_Area" localSheetId="5">'【申請者入力】費目別明細書（システム利用料）'!$A$1:$R$50</definedName>
    <definedName name="_xlnm.Print_Area" localSheetId="1">'【申請者入力】費目別明細書（委託費）'!$A$1:$X$50</definedName>
    <definedName name="_xlnm.Print_Area" localSheetId="4">'【申請者入力】費目別明細書（外注費）'!$A$1:$Q$50</definedName>
    <definedName name="_xlnm.Print_Area" localSheetId="2">'【申請者入力】費目別明細書（謝金）'!$A$1:$M$50</definedName>
    <definedName name="_xlnm.Print_Area" localSheetId="7">'【申請者入力】費目別明細書（廃業費）'!$A$1:$R$50</definedName>
    <definedName name="_xlnm.Print_Area" localSheetId="6">'【申請者入力】費目別明細書（保険料）'!$A$1:$Q$50</definedName>
    <definedName name="_xlnm.Print_Area" localSheetId="3">'【申請者入力】費目別明細書（旅費）'!$A$1:$R$50</definedName>
    <definedName name="_xlnm.Print_Area" localSheetId="0">【申請者入力】様式第1.交付申請書!$A$1:$L$66</definedName>
    <definedName name="ｑ" localSheetId="8" hidden="1">#REF!</definedName>
    <definedName name="ｑ" hidden="1">#REF!</definedName>
    <definedName name="RD検証" localSheetId="8" hidden="1">#REF!</definedName>
    <definedName name="RD検証" hidden="1">#REF!</definedName>
    <definedName name="rerere" localSheetId="8" hidden="1">#REF!</definedName>
    <definedName name="rerere" hidden="1">#REF!</definedName>
    <definedName name="s" localSheetId="8" hidden="1">#REF!</definedName>
    <definedName name="s" hidden="1">#REF!</definedName>
    <definedName name="SD" localSheetId="8" hidden="1">#REF!</definedName>
    <definedName name="SD" hidden="1">#REF!</definedName>
    <definedName name="ＳＳＳ" localSheetId="8" hidden="1">#REF!</definedName>
    <definedName name="ＳＳＳ" hidden="1">#REF!</definedName>
    <definedName name="test" localSheetId="8" hidden="1">#REF!</definedName>
    <definedName name="test" hidden="1">#REF!</definedName>
    <definedName name="TextRefCopyRangeCount" hidden="1">13</definedName>
    <definedName name="u" localSheetId="8" hidden="1">#REF!</definedName>
    <definedName name="u" hidden="1">#REF!</definedName>
    <definedName name="ｖ" localSheetId="8" hidden="1">#REF!</definedName>
    <definedName name="ｖ" hidden="1">#REF!</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8" hidden="1">#REF!</definedName>
    <definedName name="WW" hidden="1">#REF!</definedName>
    <definedName name="x" localSheetId="8" hidden="1">#REF!</definedName>
    <definedName name="x" hidden="1">#REF!</definedName>
    <definedName name="XREF_COLUMN_1" localSheetId="8" hidden="1">#REF!</definedName>
    <definedName name="XREF_COLUMN_1" hidden="1">#REF!</definedName>
    <definedName name="XREF_COLUMN_11" localSheetId="8" hidden="1">#REF!</definedName>
    <definedName name="XREF_COLUMN_11" hidden="1">#REF!</definedName>
    <definedName name="XREF_COLUMN_13" localSheetId="8" hidden="1">'[1]20'!#REF!</definedName>
    <definedName name="XREF_COLUMN_13" hidden="1">'[1]20'!#REF!</definedName>
    <definedName name="XREF_COLUMN_14" localSheetId="8" hidden="1">'[1]2'!#REF!</definedName>
    <definedName name="XREF_COLUMN_14" hidden="1">'[1]2'!#REF!</definedName>
    <definedName name="XREF_COLUMN_15" localSheetId="8" hidden="1">#REF!</definedName>
    <definedName name="XREF_COLUMN_15" hidden="1">#REF!</definedName>
    <definedName name="XREF_COLUMN_16" localSheetId="8" hidden="1">#REF!</definedName>
    <definedName name="XREF_COLUMN_16" hidden="1">#REF!</definedName>
    <definedName name="XREF_COLUMN_17" localSheetId="8" hidden="1">'[2]1'!#REF!</definedName>
    <definedName name="XREF_COLUMN_17" hidden="1">'[2]1'!#REF!</definedName>
    <definedName name="XREF_COLUMN_18" localSheetId="8" hidden="1">'[2]8'!#REF!</definedName>
    <definedName name="XREF_COLUMN_18" hidden="1">'[2]8'!#REF!</definedName>
    <definedName name="XREF_COLUMN_2" localSheetId="8" hidden="1">#REF!</definedName>
    <definedName name="XREF_COLUMN_2" hidden="1">#REF!</definedName>
    <definedName name="XREF_COLUMN_3" localSheetId="8" hidden="1">'[3]1'!#REF!</definedName>
    <definedName name="XREF_COLUMN_3" hidden="1">'[3]1'!#REF!</definedName>
    <definedName name="XREF_COLUMN_4" localSheetId="8" hidden="1">'[2]1'!#REF!</definedName>
    <definedName name="XREF_COLUMN_4" hidden="1">'[2]1'!#REF!</definedName>
    <definedName name="XREF_COLUMN_5" localSheetId="8" hidden="1">'[2]2'!#REF!</definedName>
    <definedName name="XREF_COLUMN_5" hidden="1">'[2]2'!#REF!</definedName>
    <definedName name="XREF_COLUMN_7" localSheetId="8" hidden="1">'[3]1'!#REF!</definedName>
    <definedName name="XREF_COLUMN_7" hidden="1">'[3]1'!#REF!</definedName>
    <definedName name="XREF_COLUMN_8" localSheetId="8" hidden="1">#REF!</definedName>
    <definedName name="XREF_COLUMN_8" hidden="1">#REF!</definedName>
    <definedName name="XREF_COLUMN_9" localSheetId="8" hidden="1">#REF!</definedName>
    <definedName name="XREF_COLUMN_9" hidden="1">#REF!</definedName>
    <definedName name="XRefActiveRow" localSheetId="8" hidden="1">#REF!</definedName>
    <definedName name="XRefActiveRow" hidden="1">#REF!</definedName>
    <definedName name="XRefColumnsCount" hidden="1">12</definedName>
    <definedName name="XRefCopy10Row" localSheetId="8" hidden="1">#REF!</definedName>
    <definedName name="XRefCopy10Row" hidden="1">#REF!</definedName>
    <definedName name="XRefCopy11Row" localSheetId="8" hidden="1">#REF!</definedName>
    <definedName name="XRefCopy11Row" hidden="1">#REF!</definedName>
    <definedName name="XRefCopy12" localSheetId="8" hidden="1">'[1]2'!#REF!</definedName>
    <definedName name="XRefCopy12" hidden="1">'[1]2'!#REF!</definedName>
    <definedName name="XRefCopy12Row" localSheetId="8" hidden="1">#REF!</definedName>
    <definedName name="XRefCopy12Row" hidden="1">#REF!</definedName>
    <definedName name="XRefCopy13" localSheetId="8" hidden="1">#REF!</definedName>
    <definedName name="XRefCopy13" hidden="1">#REF!</definedName>
    <definedName name="XRefCopy13Row" localSheetId="8" hidden="1">#REF!</definedName>
    <definedName name="XRefCopy13Row" hidden="1">#REF!</definedName>
    <definedName name="XRefCopy14Row" localSheetId="8" hidden="1">#REF!</definedName>
    <definedName name="XRefCopy14Row" hidden="1">#REF!</definedName>
    <definedName name="XRefCopy15Row" localSheetId="8" hidden="1">#REF!</definedName>
    <definedName name="XRefCopy15Row" hidden="1">#REF!</definedName>
    <definedName name="XRefCopy16Row" localSheetId="8" hidden="1">#REF!</definedName>
    <definedName name="XRefCopy16Row" hidden="1">#REF!</definedName>
    <definedName name="XRefCopy17Row" localSheetId="8" hidden="1">#REF!</definedName>
    <definedName name="XRefCopy17Row" hidden="1">#REF!</definedName>
    <definedName name="XRefCopy18Row" localSheetId="8" hidden="1">#REF!</definedName>
    <definedName name="XRefCopy18Row" hidden="1">#REF!</definedName>
    <definedName name="XRefCopy19Row" localSheetId="8" hidden="1">#REF!</definedName>
    <definedName name="XRefCopy19Row" hidden="1">#REF!</definedName>
    <definedName name="XRefCopy1Row" localSheetId="8" hidden="1">#REF!</definedName>
    <definedName name="XRefCopy1Row" hidden="1">#REF!</definedName>
    <definedName name="XRefCopy20Row" localSheetId="8" hidden="1">#REF!</definedName>
    <definedName name="XRefCopy20Row" hidden="1">#REF!</definedName>
    <definedName name="XRefCopy21Row" localSheetId="8" hidden="1">#REF!</definedName>
    <definedName name="XRefCopy21Row" hidden="1">#REF!</definedName>
    <definedName name="XRefCopy22Row" localSheetId="8" hidden="1">#REF!</definedName>
    <definedName name="XRefCopy22Row" hidden="1">#REF!</definedName>
    <definedName name="XRefCopy23Row" localSheetId="8" hidden="1">#REF!</definedName>
    <definedName name="XRefCopy23Row" hidden="1">#REF!</definedName>
    <definedName name="XRefCopy24Row" localSheetId="8" hidden="1">#REF!</definedName>
    <definedName name="XRefCopy24Row" hidden="1">#REF!</definedName>
    <definedName name="XRefCopy25Row" localSheetId="8" hidden="1">#REF!</definedName>
    <definedName name="XRefCopy25Row" hidden="1">#REF!</definedName>
    <definedName name="XRefCopy26Row" localSheetId="8" hidden="1">#REF!</definedName>
    <definedName name="XRefCopy26Row" hidden="1">#REF!</definedName>
    <definedName name="XRefCopy27Row" localSheetId="8" hidden="1">#REF!</definedName>
    <definedName name="XRefCopy27Row" hidden="1">#REF!</definedName>
    <definedName name="XRefCopy28Row" localSheetId="8" hidden="1">#REF!</definedName>
    <definedName name="XRefCopy28Row" hidden="1">#REF!</definedName>
    <definedName name="XRefCopy29Row" localSheetId="8" hidden="1">#REF!</definedName>
    <definedName name="XRefCopy29Row" hidden="1">#REF!</definedName>
    <definedName name="XRefCopy2Row" localSheetId="8" hidden="1">#REF!</definedName>
    <definedName name="XRefCopy2Row" hidden="1">#REF!</definedName>
    <definedName name="XRefCopy30Row" localSheetId="8" hidden="1">#REF!</definedName>
    <definedName name="XRefCopy30Row" hidden="1">#REF!</definedName>
    <definedName name="XRefCopy31" localSheetId="8" hidden="1">'[1]5'!#REF!</definedName>
    <definedName name="XRefCopy31" hidden="1">'[1]5'!#REF!</definedName>
    <definedName name="XRefCopy31Row" localSheetId="8" hidden="1">#REF!</definedName>
    <definedName name="XRefCopy31Row" hidden="1">#REF!</definedName>
    <definedName name="XRefCopy32" localSheetId="8" hidden="1">'[1]5'!#REF!</definedName>
    <definedName name="XRefCopy32" hidden="1">'[1]5'!#REF!</definedName>
    <definedName name="XRefCopy32Row" localSheetId="8" hidden="1">#REF!</definedName>
    <definedName name="XRefCopy32Row" hidden="1">#REF!</definedName>
    <definedName name="XRefCopy33Row" localSheetId="8" hidden="1">#REF!</definedName>
    <definedName name="XRefCopy33Row" hidden="1">#REF!</definedName>
    <definedName name="XRefCopy34Row" localSheetId="8" hidden="1">#REF!</definedName>
    <definedName name="XRefCopy34Row" hidden="1">#REF!</definedName>
    <definedName name="XRefCopy35Row" localSheetId="8" hidden="1">#REF!</definedName>
    <definedName name="XRefCopy35Row" hidden="1">#REF!</definedName>
    <definedName name="XRefCopy36Row" localSheetId="8" hidden="1">#REF!</definedName>
    <definedName name="XRefCopy36Row" hidden="1">#REF!</definedName>
    <definedName name="XRefCopy37Row" localSheetId="8" hidden="1">#REF!</definedName>
    <definedName name="XRefCopy37Row" hidden="1">#REF!</definedName>
    <definedName name="XRefCopy38Row" localSheetId="8" hidden="1">#REF!</definedName>
    <definedName name="XRefCopy38Row" hidden="1">#REF!</definedName>
    <definedName name="XRefCopy39Row" localSheetId="8" hidden="1">#REF!</definedName>
    <definedName name="XRefCopy39Row" hidden="1">#REF!</definedName>
    <definedName name="XRefCopy3Row" localSheetId="8" hidden="1">#REF!</definedName>
    <definedName name="XRefCopy3Row" hidden="1">#REF!</definedName>
    <definedName name="XRefCopy40Row" localSheetId="8" hidden="1">#REF!</definedName>
    <definedName name="XRefCopy40Row" hidden="1">#REF!</definedName>
    <definedName name="XRefCopy41Row" localSheetId="8" hidden="1">#REF!</definedName>
    <definedName name="XRefCopy41Row" hidden="1">#REF!</definedName>
    <definedName name="XRefCopy42Row" localSheetId="8" hidden="1">#REF!</definedName>
    <definedName name="XRefCopy42Row" hidden="1">#REF!</definedName>
    <definedName name="XRefCopy43Row" localSheetId="8" hidden="1">#REF!</definedName>
    <definedName name="XRefCopy43Row" hidden="1">#REF!</definedName>
    <definedName name="XRefCopy44Row" localSheetId="8" hidden="1">#REF!</definedName>
    <definedName name="XRefCopy44Row" hidden="1">#REF!</definedName>
    <definedName name="XRefCopy45Row" localSheetId="8" hidden="1">#REF!</definedName>
    <definedName name="XRefCopy45Row" hidden="1">#REF!</definedName>
    <definedName name="XRefCopy46Row" localSheetId="8" hidden="1">#REF!</definedName>
    <definedName name="XRefCopy46Row" hidden="1">#REF!</definedName>
    <definedName name="XRefCopy47Row" localSheetId="8" hidden="1">#REF!</definedName>
    <definedName name="XRefCopy47Row" hidden="1">#REF!</definedName>
    <definedName name="XRefCopy48Row" localSheetId="8" hidden="1">#REF!</definedName>
    <definedName name="XRefCopy48Row" hidden="1">#REF!</definedName>
    <definedName name="XRefCopy49Row" localSheetId="8" hidden="1">#REF!</definedName>
    <definedName name="XRefCopy49Row" hidden="1">#REF!</definedName>
    <definedName name="XRefCopy4Row" localSheetId="8" hidden="1">#REF!</definedName>
    <definedName name="XRefCopy4Row" hidden="1">#REF!</definedName>
    <definedName name="XRefCopy5" localSheetId="8" hidden="1">#REF!</definedName>
    <definedName name="XRefCopy5" hidden="1">#REF!</definedName>
    <definedName name="XRefCopy50Row" localSheetId="8" hidden="1">#REF!</definedName>
    <definedName name="XRefCopy50Row" hidden="1">#REF!</definedName>
    <definedName name="XRefCopy51Row" localSheetId="8" hidden="1">#REF!</definedName>
    <definedName name="XRefCopy51Row" hidden="1">#REF!</definedName>
    <definedName name="XRefCopy52Row" localSheetId="8" hidden="1">#REF!</definedName>
    <definedName name="XRefCopy52Row" hidden="1">#REF!</definedName>
    <definedName name="XRefCopy53Row" localSheetId="8" hidden="1">#REF!</definedName>
    <definedName name="XRefCopy53Row" hidden="1">#REF!</definedName>
    <definedName name="XRefCopy54Row" localSheetId="8" hidden="1">#REF!</definedName>
    <definedName name="XRefCopy54Row" hidden="1">#REF!</definedName>
    <definedName name="XRefCopy5Row" localSheetId="8" hidden="1">#REF!</definedName>
    <definedName name="XRefCopy5Row" hidden="1">#REF!</definedName>
    <definedName name="XRefCopy6" localSheetId="8" hidden="1">#REF!</definedName>
    <definedName name="XRefCopy6" hidden="1">#REF!</definedName>
    <definedName name="XRefCopy6Row" localSheetId="8" hidden="1">#REF!</definedName>
    <definedName name="XRefCopy6Row" hidden="1">#REF!</definedName>
    <definedName name="XRefCopy7Row" localSheetId="8" hidden="1">#REF!</definedName>
    <definedName name="XRefCopy7Row" hidden="1">#REF!</definedName>
    <definedName name="XRefCopy8Row" localSheetId="8" hidden="1">#REF!</definedName>
    <definedName name="XRefCopy8Row" hidden="1">#REF!</definedName>
    <definedName name="XRefCopy9Row" localSheetId="8" hidden="1">#REF!</definedName>
    <definedName name="XRefCopy9Row" hidden="1">#REF!</definedName>
    <definedName name="XRefCopyRangeCount" hidden="1">18</definedName>
    <definedName name="XRefPaste1" localSheetId="8" hidden="1">#REF!</definedName>
    <definedName name="XRefPaste1" hidden="1">#REF!</definedName>
    <definedName name="XRefPaste10Row" localSheetId="8" hidden="1">#REF!</definedName>
    <definedName name="XRefPaste10Row" hidden="1">#REF!</definedName>
    <definedName name="XRefPaste11Row" localSheetId="8" hidden="1">#REF!</definedName>
    <definedName name="XRefPaste11Row" hidden="1">#REF!</definedName>
    <definedName name="XRefPaste12" localSheetId="8" hidden="1">'[2]2'!#REF!</definedName>
    <definedName name="XRefPaste12" hidden="1">'[2]2'!#REF!</definedName>
    <definedName name="XRefPaste12Row" localSheetId="8" hidden="1">#REF!</definedName>
    <definedName name="XRefPaste12Row" hidden="1">#REF!</definedName>
    <definedName name="XRefPaste13" localSheetId="8" hidden="1">#REF!</definedName>
    <definedName name="XRefPaste13" hidden="1">#REF!</definedName>
    <definedName name="XRefPaste13Row" localSheetId="8" hidden="1">#REF!</definedName>
    <definedName name="XRefPaste13Row" hidden="1">#REF!</definedName>
    <definedName name="XRefPaste14" localSheetId="8" hidden="1">#REF!</definedName>
    <definedName name="XRefPaste14" hidden="1">#REF!</definedName>
    <definedName name="XRefPaste14Row" localSheetId="8" hidden="1">#REF!</definedName>
    <definedName name="XRefPaste14Row" hidden="1">#REF!</definedName>
    <definedName name="XRefPaste15Row" localSheetId="8" hidden="1">#REF!</definedName>
    <definedName name="XRefPaste15Row" hidden="1">#REF!</definedName>
    <definedName name="XRefPaste16" localSheetId="8" hidden="1">'[1]20'!#REF!</definedName>
    <definedName name="XRefPaste16" hidden="1">'[1]20'!#REF!</definedName>
    <definedName name="XRefPaste16Row" localSheetId="8" hidden="1">#REF!</definedName>
    <definedName name="XRefPaste16Row" hidden="1">#REF!</definedName>
    <definedName name="XRefPaste17Row" localSheetId="8" hidden="1">#REF!</definedName>
    <definedName name="XRefPaste17Row" hidden="1">#REF!</definedName>
    <definedName name="XRefPaste18Row" localSheetId="8" hidden="1">#REF!</definedName>
    <definedName name="XRefPaste18Row" hidden="1">#REF!</definedName>
    <definedName name="XRefPaste19" localSheetId="8" hidden="1">#REF!</definedName>
    <definedName name="XRefPaste19" hidden="1">#REF!</definedName>
    <definedName name="XRefPaste19Row" localSheetId="8" hidden="1">#REF!</definedName>
    <definedName name="XRefPaste19Row" hidden="1">#REF!</definedName>
    <definedName name="XRefPaste1Row" localSheetId="8" hidden="1">#REF!</definedName>
    <definedName name="XRefPaste1Row" hidden="1">#REF!</definedName>
    <definedName name="XRefPaste2" localSheetId="8" hidden="1">#REF!</definedName>
    <definedName name="XRefPaste2" hidden="1">#REF!</definedName>
    <definedName name="XRefPaste20Row" localSheetId="8" hidden="1">#REF!</definedName>
    <definedName name="XRefPaste20Row" hidden="1">#REF!</definedName>
    <definedName name="XRefPaste21" localSheetId="8" hidden="1">#REF!</definedName>
    <definedName name="XRefPaste21" hidden="1">#REF!</definedName>
    <definedName name="XRefPaste21Row" localSheetId="8" hidden="1">#REF!</definedName>
    <definedName name="XRefPaste21Row" hidden="1">#REF!</definedName>
    <definedName name="XRefPaste22" localSheetId="8" hidden="1">'[1]2'!#REF!</definedName>
    <definedName name="XRefPaste22" hidden="1">'[1]2'!#REF!</definedName>
    <definedName name="XRefPaste22Row" localSheetId="8" hidden="1">#REF!</definedName>
    <definedName name="XRefPaste22Row" hidden="1">#REF!</definedName>
    <definedName name="XRefPaste23" localSheetId="8" hidden="1">#REF!</definedName>
    <definedName name="XRefPaste23" hidden="1">#REF!</definedName>
    <definedName name="XRefPaste23Row" localSheetId="8" hidden="1">#REF!</definedName>
    <definedName name="XRefPaste23Row" hidden="1">#REF!</definedName>
    <definedName name="XRefPaste24" localSheetId="8" hidden="1">#REF!</definedName>
    <definedName name="XRefPaste24" hidden="1">#REF!</definedName>
    <definedName name="XRefPaste24Row" localSheetId="8" hidden="1">#REF!</definedName>
    <definedName name="XRefPaste24Row" hidden="1">#REF!</definedName>
    <definedName name="XRefPaste25Row" localSheetId="8" hidden="1">#REF!</definedName>
    <definedName name="XRefPaste25Row" hidden="1">#REF!</definedName>
    <definedName name="XRefPaste26Row" localSheetId="8" hidden="1">#REF!</definedName>
    <definedName name="XRefPaste26Row" hidden="1">#REF!</definedName>
    <definedName name="XRefPaste27Row" localSheetId="8" hidden="1">#REF!</definedName>
    <definedName name="XRefPaste27Row" hidden="1">#REF!</definedName>
    <definedName name="XRefPaste28Row" localSheetId="8" hidden="1">#REF!</definedName>
    <definedName name="XRefPaste28Row" hidden="1">#REF!</definedName>
    <definedName name="XRefPaste29" localSheetId="8" hidden="1">'[1]2'!#REF!</definedName>
    <definedName name="XRefPaste29" hidden="1">'[1]2'!#REF!</definedName>
    <definedName name="XRefPaste29Row" localSheetId="8" hidden="1">#REF!</definedName>
    <definedName name="XRefPaste29Row" hidden="1">#REF!</definedName>
    <definedName name="XRefPaste2Row" localSheetId="8" hidden="1">#REF!</definedName>
    <definedName name="XRefPaste2Row" hidden="1">#REF!</definedName>
    <definedName name="XRefPaste3" localSheetId="8" hidden="1">#REF!</definedName>
    <definedName name="XRefPaste3" hidden="1">#REF!</definedName>
    <definedName name="XRefPaste30" localSheetId="8" hidden="1">'[4]3'!#REF!</definedName>
    <definedName name="XRefPaste30" hidden="1">'[4]3'!#REF!</definedName>
    <definedName name="XRefPaste30Row" localSheetId="8" hidden="1">#REF!</definedName>
    <definedName name="XRefPaste30Row" hidden="1">#REF!</definedName>
    <definedName name="XRefPaste31Row" localSheetId="8" hidden="1">#REF!</definedName>
    <definedName name="XRefPaste31Row" hidden="1">#REF!</definedName>
    <definedName name="XRefPaste32Row" localSheetId="8" hidden="1">#REF!</definedName>
    <definedName name="XRefPaste32Row" hidden="1">#REF!</definedName>
    <definedName name="XRefPaste33Row" localSheetId="8" hidden="1">#REF!</definedName>
    <definedName name="XRefPaste33Row" hidden="1">#REF!</definedName>
    <definedName name="XRefPaste34Row" localSheetId="8" hidden="1">#REF!</definedName>
    <definedName name="XRefPaste34Row" hidden="1">#REF!</definedName>
    <definedName name="XRefPaste35Row" localSheetId="8" hidden="1">#REF!</definedName>
    <definedName name="XRefPaste35Row" hidden="1">#REF!</definedName>
    <definedName name="XRefPaste36Row" localSheetId="8" hidden="1">#REF!</definedName>
    <definedName name="XRefPaste36Row" hidden="1">#REF!</definedName>
    <definedName name="XRefPaste37Row" localSheetId="8" hidden="1">#REF!</definedName>
    <definedName name="XRefPaste37Row" hidden="1">#REF!</definedName>
    <definedName name="XRefPaste3Row" localSheetId="8" hidden="1">#REF!</definedName>
    <definedName name="XRefPaste3Row" hidden="1">#REF!</definedName>
    <definedName name="XRefPaste4Row" localSheetId="8" hidden="1">#REF!</definedName>
    <definedName name="XRefPaste4Row" hidden="1">#REF!</definedName>
    <definedName name="XRefPaste5Row" localSheetId="8" hidden="1">#REF!</definedName>
    <definedName name="XRefPaste5Row" hidden="1">#REF!</definedName>
    <definedName name="XRefPaste6Row" localSheetId="8" hidden="1">#REF!</definedName>
    <definedName name="XRefPaste6Row" hidden="1">#REF!</definedName>
    <definedName name="XRefPaste7Row" localSheetId="8" hidden="1">#REF!</definedName>
    <definedName name="XRefPaste7Row" hidden="1">#REF!</definedName>
    <definedName name="XRefPaste8Row" localSheetId="8" hidden="1">#REF!</definedName>
    <definedName name="XRefPaste8Row" hidden="1">#REF!</definedName>
    <definedName name="XRefPaste9Row" localSheetId="8" hidden="1">#REF!</definedName>
    <definedName name="XRefPaste9Row" hidden="1">#REF!</definedName>
    <definedName name="XRefPasteRangeCount" hidden="1">14</definedName>
    <definedName name="ｘｘｘ" localSheetId="8" hidden="1">#REF!</definedName>
    <definedName name="ｘｘｘ" hidden="1">#REF!</definedName>
    <definedName name="ｘｘｘｘｘｘｘｘｘｘｘｘｘｘ" localSheetId="8" hidden="1">#REF!</definedName>
    <definedName name="ｘｘｘｘｘｘｘｘｘｘｘｘｘｘ" hidden="1">#REF!</definedName>
    <definedName name="ｙ" localSheetId="8" hidden="1">#REF!</definedName>
    <definedName name="ｙ" hidden="1">#REF!</definedName>
    <definedName name="ｚ" localSheetId="8" hidden="1">#REF!</definedName>
    <definedName name="ｚ" hidden="1">#REF!</definedName>
    <definedName name="ZZZ" localSheetId="8" hidden="1">#REF!</definedName>
    <definedName name="ZZZ" hidden="1">#REF!</definedName>
    <definedName name="あああ" localSheetId="8" hidden="1">#REF!</definedName>
    <definedName name="あああ" hidden="1">#REF!</definedName>
    <definedName name="ああああ" localSheetId="8" hidden="1">#REF!</definedName>
    <definedName name="ああああ" hidden="1">#REF!</definedName>
    <definedName name="サンプル" localSheetId="8" hidden="1">#REF!</definedName>
    <definedName name="サンプル" hidden="1">#REF!</definedName>
    <definedName name="タスクドキュメント１" localSheetId="8" hidden="1">#REF!</definedName>
    <definedName name="タスクドキュメント１" hidden="1">#REF!</definedName>
    <definedName name="プレーヤー区分" localSheetId="8"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8" hidden="1">#REF!</definedName>
    <definedName name="安藤" hidden="1">#REF!</definedName>
    <definedName name="改ページ" localSheetId="8" hidden="1">#REF!</definedName>
    <definedName name="改ページ" hidden="1">#REF!</definedName>
    <definedName name="外部ユーザ入力情報新" localSheetId="8" hidden="1">#REF!</definedName>
    <definedName name="外部ユーザ入力情報新" hidden="1">#REF!</definedName>
    <definedName name="関連表" localSheetId="8" hidden="1">#REF!</definedName>
    <definedName name="関連表" hidden="1">#REF!</definedName>
    <definedName name="共通部" localSheetId="8"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8" hidden="1">#REF!</definedName>
    <definedName name="更新履歴" hidden="1">#REF!</definedName>
    <definedName name="項目条件" localSheetId="8" hidden="1">#REF!</definedName>
    <definedName name="項目条件" hidden="1">#REF!</definedName>
    <definedName name="参考出力イメージ" localSheetId="8" hidden="1">#REF!</definedName>
    <definedName name="参考出力イメージ" hidden="1">#REF!</definedName>
    <definedName name="資料" localSheetId="8" hidden="1">#REF!</definedName>
    <definedName name="資料" hidden="1">#REF!</definedName>
    <definedName name="住所区分" localSheetId="8" hidden="1">#REF!</definedName>
    <definedName name="住所区分" hidden="1">#REF!</definedName>
    <definedName name="詳細" localSheetId="8" hidden="1">#REF!</definedName>
    <definedName name="詳細" hidden="1">#REF!</definedName>
    <definedName name="束原" localSheetId="8" hidden="1">#REF!</definedName>
    <definedName name="束原" hidden="1">#REF!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汎用共通部" localSheetId="8" hidden="1">#REF!</definedName>
    <definedName name="汎用共通部" hidden="1">#REF!</definedName>
    <definedName name="表1" localSheetId="8" hidden="1">#REF!</definedName>
    <definedName name="表1" hidden="1">#REF!</definedName>
    <definedName name="補足説明※２" localSheetId="8" hidden="1">#REF!</definedName>
    <definedName name="補足説明※２"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62" l="1"/>
  <c r="G51" i="62"/>
  <c r="G52" i="62"/>
  <c r="G55" i="62" s="1"/>
  <c r="G16" i="62"/>
  <c r="G54" i="62" s="1"/>
  <c r="G60" i="62"/>
  <c r="G59" i="62"/>
  <c r="G58" i="62"/>
  <c r="G24" i="62"/>
  <c r="G23" i="62"/>
  <c r="G22" i="62"/>
  <c r="G21" i="62"/>
  <c r="G20" i="62"/>
  <c r="G19" i="62"/>
  <c r="G18" i="62"/>
  <c r="G17" i="62"/>
  <c r="B29" i="48"/>
  <c r="D37" i="62" a="1"/>
  <c r="D37" i="62" s="1"/>
  <c r="G64" i="62" l="1"/>
  <c r="G62" i="62"/>
  <c r="G36" i="62"/>
  <c r="G6" i="62"/>
  <c r="B29" i="44"/>
  <c r="G37" i="62" s="1"/>
  <c r="H16" i="62"/>
  <c r="H51" i="62" l="1"/>
  <c r="H35" i="62"/>
  <c r="I35" i="62" s="1"/>
  <c r="B30" i="53"/>
  <c r="E32" i="35" l="1"/>
  <c r="E34" i="35"/>
  <c r="E33" i="35"/>
  <c r="E31" i="35"/>
  <c r="N28" i="35"/>
  <c r="P28" i="35"/>
  <c r="K28" i="35"/>
  <c r="H28" i="35"/>
  <c r="F28" i="35"/>
  <c r="C28" i="35"/>
  <c r="C18" i="35"/>
  <c r="N6" i="35"/>
  <c r="N5" i="35"/>
  <c r="N4" i="35"/>
  <c r="Q2" i="35"/>
  <c r="O2" i="35"/>
  <c r="L2" i="35"/>
  <c r="G35" i="62"/>
  <c r="H20" i="62"/>
  <c r="H19" i="62"/>
  <c r="G31" i="62"/>
  <c r="G30" i="62"/>
  <c r="G29" i="62"/>
  <c r="G28" i="62"/>
  <c r="G27" i="62"/>
  <c r="G26" i="62"/>
  <c r="G25" i="62"/>
  <c r="H30" i="62"/>
  <c r="H31" i="62"/>
  <c r="H29" i="62"/>
  <c r="H28" i="62"/>
  <c r="H27" i="62"/>
  <c r="H26" i="62"/>
  <c r="H25" i="62"/>
  <c r="H24" i="62"/>
  <c r="H23" i="62"/>
  <c r="H22" i="62"/>
  <c r="H21" i="62"/>
  <c r="H18" i="62"/>
  <c r="H17" i="62"/>
  <c r="G12" i="62"/>
  <c r="G11" i="62"/>
  <c r="G10" i="62"/>
  <c r="B48" i="59"/>
  <c r="B47" i="59"/>
  <c r="B46" i="59"/>
  <c r="B45" i="59"/>
  <c r="B44" i="59"/>
  <c r="B43" i="59"/>
  <c r="B42" i="59"/>
  <c r="B41" i="59"/>
  <c r="B40" i="59"/>
  <c r="B39" i="59"/>
  <c r="B38" i="59"/>
  <c r="B37" i="59"/>
  <c r="B36" i="59"/>
  <c r="B35" i="59"/>
  <c r="B34" i="59"/>
  <c r="B33" i="59"/>
  <c r="B32" i="59"/>
  <c r="B31" i="59"/>
  <c r="B30" i="59"/>
  <c r="B29" i="59"/>
  <c r="B48" i="57"/>
  <c r="B47" i="57"/>
  <c r="B46" i="57"/>
  <c r="B45" i="57"/>
  <c r="B44" i="57"/>
  <c r="B43" i="57"/>
  <c r="B42" i="57"/>
  <c r="B41" i="57"/>
  <c r="B40" i="57"/>
  <c r="B39" i="57"/>
  <c r="B38" i="57"/>
  <c r="B37" i="57"/>
  <c r="B36" i="57"/>
  <c r="B35" i="57"/>
  <c r="B34" i="57"/>
  <c r="B33" i="57"/>
  <c r="B32" i="57"/>
  <c r="B31" i="57"/>
  <c r="B30" i="57"/>
  <c r="B29" i="57"/>
  <c r="B48" i="55"/>
  <c r="B47" i="55"/>
  <c r="B46" i="55"/>
  <c r="B45" i="55"/>
  <c r="B44" i="55"/>
  <c r="B43" i="55"/>
  <c r="B42" i="55"/>
  <c r="B41" i="55"/>
  <c r="B40" i="55"/>
  <c r="B39" i="55"/>
  <c r="B38" i="55"/>
  <c r="B37" i="55"/>
  <c r="B36" i="55"/>
  <c r="B35" i="55"/>
  <c r="B34" i="55"/>
  <c r="B33" i="55"/>
  <c r="B32" i="55"/>
  <c r="B31" i="55"/>
  <c r="B30" i="55"/>
  <c r="B29" i="55"/>
  <c r="B29" i="53"/>
  <c r="B48" i="53"/>
  <c r="B47" i="53"/>
  <c r="B46" i="53"/>
  <c r="B45" i="53"/>
  <c r="B44" i="53"/>
  <c r="B43" i="53"/>
  <c r="B42" i="53"/>
  <c r="B41" i="53"/>
  <c r="B40" i="53"/>
  <c r="B39" i="53"/>
  <c r="B38" i="53"/>
  <c r="B37" i="53"/>
  <c r="B36" i="53"/>
  <c r="B35" i="53"/>
  <c r="B34" i="53"/>
  <c r="B33" i="53"/>
  <c r="B32" i="53"/>
  <c r="B31" i="53"/>
  <c r="B48" i="51"/>
  <c r="B47" i="51"/>
  <c r="B46" i="51"/>
  <c r="B45" i="51"/>
  <c r="B44" i="51"/>
  <c r="B43" i="51"/>
  <c r="B42" i="51"/>
  <c r="B41" i="51"/>
  <c r="B40" i="51"/>
  <c r="B39" i="51"/>
  <c r="B38" i="51"/>
  <c r="B37" i="51"/>
  <c r="B36" i="51"/>
  <c r="B35" i="51"/>
  <c r="B34" i="51"/>
  <c r="B33" i="51"/>
  <c r="B32" i="51"/>
  <c r="B31" i="51"/>
  <c r="B30" i="51"/>
  <c r="B29" i="51"/>
  <c r="B48" i="48"/>
  <c r="B47" i="48"/>
  <c r="B46" i="48"/>
  <c r="B45" i="48"/>
  <c r="B44" i="48"/>
  <c r="B43" i="48"/>
  <c r="B42" i="48"/>
  <c r="B41" i="48"/>
  <c r="B40" i="48"/>
  <c r="B39" i="48"/>
  <c r="B38" i="48"/>
  <c r="B37" i="48"/>
  <c r="B36" i="48"/>
  <c r="B35" i="48"/>
  <c r="B34" i="48"/>
  <c r="B33" i="48"/>
  <c r="B32" i="48"/>
  <c r="B31" i="48"/>
  <c r="B30" i="48"/>
  <c r="B48" i="44"/>
  <c r="B47" i="44"/>
  <c r="B46" i="44"/>
  <c r="B45" i="44"/>
  <c r="B44" i="44"/>
  <c r="B43" i="44"/>
  <c r="B42" i="44"/>
  <c r="B41" i="44"/>
  <c r="B40" i="44"/>
  <c r="B39" i="44"/>
  <c r="B38" i="44"/>
  <c r="B37" i="44"/>
  <c r="B36" i="44"/>
  <c r="B35" i="44"/>
  <c r="B34" i="44"/>
  <c r="B33" i="44"/>
  <c r="B32" i="44"/>
  <c r="B31" i="44"/>
  <c r="B30" i="44"/>
  <c r="I68" i="62" l="1"/>
  <c r="G48" i="62"/>
  <c r="G41" i="62"/>
  <c r="I41" i="62" s="1"/>
  <c r="G40" i="62"/>
  <c r="I40" i="62" s="1"/>
  <c r="G39" i="62"/>
  <c r="I39" i="62" s="1"/>
  <c r="G38" i="62"/>
  <c r="I38" i="62" s="1"/>
  <c r="H56" i="11"/>
  <c r="H37" i="62"/>
  <c r="I37" i="62" s="1"/>
  <c r="H38" i="62"/>
  <c r="H39" i="62"/>
  <c r="H40" i="62"/>
  <c r="H41" i="62"/>
  <c r="I36" i="62" l="1"/>
  <c r="H53" i="11"/>
  <c r="H57" i="11"/>
  <c r="H52" i="11"/>
  <c r="G49" i="62" l="1"/>
  <c r="H59" i="11"/>
  <c r="C37" i="35" s="1"/>
  <c r="H58" i="11"/>
  <c r="H51" i="11" l="1"/>
  <c r="H50" i="11"/>
  <c r="G63" i="62" l="1"/>
  <c r="G69" i="62"/>
  <c r="H54" i="11" l="1"/>
  <c r="H68" i="62"/>
  <c r="H60" i="11"/>
  <c r="C40" i="35" s="1"/>
  <c r="H55" i="11"/>
  <c r="H61" i="11" l="1"/>
  <c r="C43" i="3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<sst xmlns="http://schemas.openxmlformats.org/spreadsheetml/2006/main" count="1500" uniqueCount="368">
  <si>
    <t>e</t>
    <phoneticPr fontId="4"/>
  </si>
  <si>
    <t>【自動反映】様式第1.交付申請書へ</t>
  </si>
  <si>
    <t>中小企業生産性革命推進事業 事業承継・M&amp;A補助金(11次公募) 専門家活用枠 様式第1.交付申請書</t>
    <rPh sb="0" eb="2">
      <t>チュウショウ</t>
    </rPh>
    <rPh sb="2" eb="4">
      <t>キギョウ</t>
    </rPh>
    <rPh sb="4" eb="7">
      <t>セイサンセイ</t>
    </rPh>
    <rPh sb="7" eb="9">
      <t>カクメイ</t>
    </rPh>
    <rPh sb="9" eb="11">
      <t>スイシン</t>
    </rPh>
    <rPh sb="11" eb="13">
      <t>ジギョウ</t>
    </rPh>
    <rPh sb="14" eb="16">
      <t>ジギョウ</t>
    </rPh>
    <rPh sb="16" eb="18">
      <t>ショウケイ</t>
    </rPh>
    <rPh sb="22" eb="25">
      <t>ホジョキン</t>
    </rPh>
    <rPh sb="28" eb="29">
      <t>ジ</t>
    </rPh>
    <rPh sb="29" eb="31">
      <t>コウボ</t>
    </rPh>
    <rPh sb="33" eb="36">
      <t>センモンカ</t>
    </rPh>
    <rPh sb="36" eb="38">
      <t>カツヨウ</t>
    </rPh>
    <rPh sb="38" eb="39">
      <t>ワク</t>
    </rPh>
    <rPh sb="40" eb="42">
      <t>ヨウシキ</t>
    </rPh>
    <rPh sb="42" eb="43">
      <t>ダイ</t>
    </rPh>
    <rPh sb="45" eb="47">
      <t>コウフ</t>
    </rPh>
    <rPh sb="47" eb="50">
      <t>シンセイショ</t>
    </rPh>
    <phoneticPr fontId="4"/>
  </si>
  <si>
    <t>＜記載に際しての注意＞</t>
    <rPh sb="1" eb="3">
      <t>キサイ</t>
    </rPh>
    <rPh sb="4" eb="5">
      <t>サイ</t>
    </rPh>
    <rPh sb="8" eb="10">
      <t>チュウイ</t>
    </rPh>
    <phoneticPr fontId="4"/>
  </si>
  <si>
    <t>必須</t>
    <rPh sb="0" eb="2">
      <t>ヒッス</t>
    </rPh>
    <phoneticPr fontId="9"/>
  </si>
  <si>
    <t>　・・・　回答必須の項目となりますので、入力漏れ等が無いよう、必ず全ての項目に回答を記載してください。</t>
    <phoneticPr fontId="9"/>
  </si>
  <si>
    <t>該当必須</t>
    <rPh sb="0" eb="2">
      <t>ガイトウ</t>
    </rPh>
    <rPh sb="2" eb="4">
      <t>ヒッス</t>
    </rPh>
    <phoneticPr fontId="9"/>
  </si>
  <si>
    <t>　・・・　条件に該当する場合は回答必須の項目となりますので、該当時は必ず回答を記載してください。</t>
    <rPh sb="30" eb="33">
      <t>ガイトウジ</t>
    </rPh>
    <rPh sb="34" eb="35">
      <t>カナラ</t>
    </rPh>
    <phoneticPr fontId="9"/>
  </si>
  <si>
    <t>入力不要</t>
    <rPh sb="0" eb="2">
      <t>ニュウリョク</t>
    </rPh>
    <rPh sb="2" eb="4">
      <t>フヨウ</t>
    </rPh>
    <phoneticPr fontId="9"/>
  </si>
  <si>
    <t>　・・・　入力不要の項目（行）となります。</t>
    <rPh sb="10" eb="12">
      <t>コウモク</t>
    </rPh>
    <phoneticPr fontId="9"/>
  </si>
  <si>
    <r>
      <t>　・・・　H列「申請者記載欄」の緑色着色部分が、回答の記載欄となります。尚、</t>
    </r>
    <r>
      <rPr>
        <u/>
        <sz val="11"/>
        <color theme="1"/>
        <rFont val="Yu Gothic UI"/>
        <family val="3"/>
        <charset val="128"/>
      </rPr>
      <t>設定されている回答欄の枠内で回答が収まるよう、記載量を調整してください</t>
    </r>
    <r>
      <rPr>
        <sz val="11"/>
        <color theme="1"/>
        <rFont val="Yu Gothic UI"/>
        <family val="3"/>
        <charset val="128"/>
      </rPr>
      <t>。</t>
    </r>
    <rPh sb="11" eb="13">
      <t>キサイ</t>
    </rPh>
    <rPh sb="13" eb="14">
      <t>ラン</t>
    </rPh>
    <rPh sb="27" eb="29">
      <t>キサイ</t>
    </rPh>
    <rPh sb="29" eb="30">
      <t>ラン</t>
    </rPh>
    <phoneticPr fontId="4"/>
  </si>
  <si>
    <t>■J列の「jGrants上のラベル（項目）名」に記載がある項目については、jGtants上の項目と回答を整合させる必要がありますので、（コピー＆ペースト機能等を利用して）jGrants上に転記してください。</t>
    <rPh sb="2" eb="3">
      <t>レツ</t>
    </rPh>
    <rPh sb="24" eb="26">
      <t>キサイ</t>
    </rPh>
    <rPh sb="29" eb="31">
      <t>コウモク</t>
    </rPh>
    <rPh sb="44" eb="45">
      <t>ジョウ</t>
    </rPh>
    <rPh sb="46" eb="48">
      <t>コウモク</t>
    </rPh>
    <rPh sb="49" eb="51">
      <t>カイトウ</t>
    </rPh>
    <rPh sb="52" eb="54">
      <t>セイゴウ</t>
    </rPh>
    <rPh sb="57" eb="59">
      <t>ヒツヨウ</t>
    </rPh>
    <rPh sb="76" eb="78">
      <t>キノウ</t>
    </rPh>
    <rPh sb="78" eb="79">
      <t>トウ</t>
    </rPh>
    <rPh sb="80" eb="82">
      <t>リヨウ</t>
    </rPh>
    <rPh sb="92" eb="93">
      <t>ジョウ</t>
    </rPh>
    <rPh sb="94" eb="96">
      <t>テンキ</t>
    </rPh>
    <phoneticPr fontId="9"/>
  </si>
  <si>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9"/>
  </si>
  <si>
    <t xml:space="preserve"> </t>
    <phoneticPr fontId="4"/>
  </si>
  <si>
    <t>0.記入日（ご記入いただいた日付を「様式第1.交付申請書」の提出日とします）</t>
    <rPh sb="2" eb="5">
      <t>キニュウビ</t>
    </rPh>
    <phoneticPr fontId="4"/>
  </si>
  <si>
    <t>必須／
該当必須</t>
    <rPh sb="0" eb="2">
      <t>ヒッス</t>
    </rPh>
    <rPh sb="4" eb="8">
      <t>ガイトウヒッス</t>
    </rPh>
    <phoneticPr fontId="4"/>
  </si>
  <si>
    <t>記載項目</t>
    <rPh sb="0" eb="2">
      <t>コウモク</t>
    </rPh>
    <phoneticPr fontId="4"/>
  </si>
  <si>
    <t>記載パターン</t>
    <rPh sb="0" eb="2">
      <t>キサイ</t>
    </rPh>
    <phoneticPr fontId="4"/>
  </si>
  <si>
    <t>申請者記載欄</t>
    <rPh sb="0" eb="3">
      <t>シンセイ_x0000__x0000_</t>
    </rPh>
    <rPh sb="3" eb="5">
      <t/>
    </rPh>
    <phoneticPr fontId="4"/>
  </si>
  <si>
    <t>記載に関する補足・記載例等</t>
    <rPh sb="0" eb="2">
      <t>キサイ</t>
    </rPh>
    <rPh sb="3" eb="4">
      <t>カン</t>
    </rPh>
    <rPh sb="6" eb="8">
      <t>ホソク</t>
    </rPh>
    <rPh sb="9" eb="12">
      <t>キサイレイ</t>
    </rPh>
    <rPh sb="12" eb="13">
      <t>トウ</t>
    </rPh>
    <phoneticPr fontId="4"/>
  </si>
  <si>
    <t>jGrants上のラベル（項目名）</t>
    <rPh sb="7" eb="8">
      <t>ジョウ</t>
    </rPh>
    <rPh sb="13" eb="15">
      <t>コウモク</t>
    </rPh>
    <rPh sb="15" eb="16">
      <t>メイ</t>
    </rPh>
    <phoneticPr fontId="4"/>
  </si>
  <si>
    <t>記入日（年）</t>
    <rPh sb="0" eb="3">
      <t>キニュウビ</t>
    </rPh>
    <rPh sb="4" eb="5">
      <t>ネン</t>
    </rPh>
    <phoneticPr fontId="4"/>
  </si>
  <si>
    <t>記述式</t>
    <rPh sb="0" eb="2">
      <t>キジュツ</t>
    </rPh>
    <rPh sb="2" eb="3">
      <t>シキ</t>
    </rPh>
    <phoneticPr fontId="4"/>
  </si>
  <si>
    <t>半角数字4桁で入力してください。（西暦4桁）</t>
    <phoneticPr fontId="4"/>
  </si>
  <si>
    <t>ー</t>
    <phoneticPr fontId="4"/>
  </si>
  <si>
    <t>記入日（月）</t>
    <rPh sb="0" eb="3">
      <t>キニュウビ</t>
    </rPh>
    <rPh sb="4" eb="5">
      <t>ガツ</t>
    </rPh>
    <phoneticPr fontId="4"/>
  </si>
  <si>
    <t>半角数字2桁で入力してください。</t>
    <phoneticPr fontId="4"/>
  </si>
  <si>
    <t>記入日（日）</t>
    <rPh sb="4" eb="5">
      <t>ヒ</t>
    </rPh>
    <phoneticPr fontId="4"/>
  </si>
  <si>
    <t>1.公募申請_申請内容</t>
    <rPh sb="2" eb="4">
      <t>コウボ</t>
    </rPh>
    <rPh sb="4" eb="6">
      <t>シンセイ</t>
    </rPh>
    <rPh sb="7" eb="9">
      <t>シンセイ</t>
    </rPh>
    <rPh sb="9" eb="11">
      <t>ナイヨウ</t>
    </rPh>
    <phoneticPr fontId="4"/>
  </si>
  <si>
    <t>【売り手支援類型の場合のみ】
補助率に関する要件</t>
    <rPh sb="1" eb="2">
      <t>ウ</t>
    </rPh>
    <rPh sb="3" eb="4">
      <t>テ</t>
    </rPh>
    <rPh sb="4" eb="6">
      <t>シエン</t>
    </rPh>
    <rPh sb="6" eb="8">
      <t>ルイケイ</t>
    </rPh>
    <rPh sb="9" eb="11">
      <t>バアイ</t>
    </rPh>
    <rPh sb="15" eb="18">
      <t>ホジョリツ</t>
    </rPh>
    <rPh sb="19" eb="20">
      <t>カン</t>
    </rPh>
    <rPh sb="22" eb="24">
      <t>ヨウケン</t>
    </rPh>
    <phoneticPr fontId="4"/>
  </si>
  <si>
    <t>選択式</t>
    <rPh sb="0" eb="3">
      <t>センタクシキ</t>
    </rPh>
    <phoneticPr fontId="4"/>
  </si>
  <si>
    <t>公募申請時の金額を入力してください。
※公募申請フォーム[2251_売り手支援類型のみ、補助率に関する要件として、該当するものを選択してください。]をご参照ください。
①②を選択されていた場合には補助率は2/3以内、③を選択していた場合には補助率は1/2以内となります。</t>
    <rPh sb="20" eb="24">
      <t>コウボシンセイ</t>
    </rPh>
    <rPh sb="76" eb="78">
      <t>サンショウ</t>
    </rPh>
    <rPh sb="87" eb="89">
      <t>センタク</t>
    </rPh>
    <rPh sb="94" eb="96">
      <t>バアイ</t>
    </rPh>
    <rPh sb="98" eb="101">
      <t>ホジョリツ</t>
    </rPh>
    <rPh sb="105" eb="107">
      <t>イナイ</t>
    </rPh>
    <phoneticPr fontId="4"/>
  </si>
  <si>
    <t>①物価高の影響等により、営業利益率が低下している者</t>
  </si>
  <si>
    <t>②直近決算期の営業利益または経常利益が赤字の者</t>
  </si>
  <si>
    <t>③いずれにも該当しない</t>
  </si>
  <si>
    <t>補助対象経費（事業費）の合計額（単位：円）</t>
  </si>
  <si>
    <t>半角数字で入力してください。
公募申請時の金額を入力してください。
※公募申請フォーム[5010_補助対象経費（事業費）の合計額（単位：円）]をご参照ください。</t>
    <phoneticPr fontId="1"/>
  </si>
  <si>
    <t>1010_Ⅰ.事業費の申請経費の合計金額</t>
    <phoneticPr fontId="4"/>
  </si>
  <si>
    <t>事業費の交付予定額（単位：円）</t>
    <rPh sb="0" eb="3">
      <t>ジギョウヒ</t>
    </rPh>
    <rPh sb="4" eb="6">
      <t>コウフ</t>
    </rPh>
    <rPh sb="6" eb="8">
      <t>ヨテイ</t>
    </rPh>
    <rPh sb="8" eb="9">
      <t>ガク</t>
    </rPh>
    <rPh sb="10" eb="12">
      <t>タンイ</t>
    </rPh>
    <rPh sb="13" eb="14">
      <t>エン</t>
    </rPh>
    <phoneticPr fontId="4"/>
  </si>
  <si>
    <t>半角数字で入力してください。
公募申請時の金額を入力してください。
※公募申請フォーム[5020_事業費の交付予定額（単位：円）]をご参照ください。</t>
    <rPh sb="15" eb="17">
      <t>コウボ</t>
    </rPh>
    <rPh sb="17" eb="19">
      <t>シンセイ</t>
    </rPh>
    <rPh sb="19" eb="20">
      <t>ジ</t>
    </rPh>
    <rPh sb="21" eb="23">
      <t>キンガク</t>
    </rPh>
    <rPh sb="24" eb="26">
      <t>ニュウリョク</t>
    </rPh>
    <phoneticPr fontId="1"/>
  </si>
  <si>
    <t>1020_Ⅰ.事業費の交付予定額</t>
    <phoneticPr fontId="4"/>
  </si>
  <si>
    <t>補助対象経費（デュー・ディリジェンスに係る費用）の合計額（単位：円）</t>
  </si>
  <si>
    <t>半角数字で入力してください。
公募申請時の金額を入力してください。
※公募申請フォーム[5030_補助対象経費（デュー・ディリジェンスに係る費用）の合計額（単位：円）]をご参照ください。
経費が無い場合、「0」と入力してください。</t>
    <phoneticPr fontId="1"/>
  </si>
  <si>
    <t>1030_Ⅱ.デュー・ディリジェンスに係る上乗せ費用の申請経費の合計金額</t>
  </si>
  <si>
    <t>デュー・ディリジェンスに係る費用の交付予定額（単位：円）</t>
    <phoneticPr fontId="4"/>
  </si>
  <si>
    <t>半角数字で入力してください。
公募申請時の金額を入力してください。
※公募申請フォーム[5040_デュー・ディリジェンスに係る費用の交付予定額（単位：円）]をご参照ください。
経費が無い場合、「0」と入力してください。</t>
    <phoneticPr fontId="1"/>
  </si>
  <si>
    <t>1040_Ⅱ.デュー・ディリジェンスに係る上乗せ費用の交付予定金額</t>
    <phoneticPr fontId="4"/>
  </si>
  <si>
    <t>補助対象経費（廃業費）の合計額（単位：円）</t>
  </si>
  <si>
    <t>半角数字で入力してください。
公募申請時の金額を入力してください。
※公募申請フォーム[5410_補助対象経費（廃業費）の合計額（単位：円）]をご参照ください。
経費が無い場合、「0」と入力してください。</t>
    <phoneticPr fontId="1"/>
  </si>
  <si>
    <t>1050_Ⅲ.廃業費（併用申請）の申請経費の合計金額</t>
    <phoneticPr fontId="4"/>
  </si>
  <si>
    <t>廃業費の交付予定額（単位：円）</t>
    <phoneticPr fontId="4"/>
  </si>
  <si>
    <t>半角数字で入力してください。
公募申請時の金額を入力してください。
※公募申請フォーム[5420_廃業費の交付予定額（単位：円）]をご参照ください。
経費が無い場合、「0」と入力してください。</t>
    <phoneticPr fontId="1"/>
  </si>
  <si>
    <t>1060_Ⅲ.廃業費（併用申請）の交付予定金額</t>
  </si>
  <si>
    <t>2.交付申請_補助事業者情報</t>
    <rPh sb="2" eb="6">
      <t>コウフシンセイ</t>
    </rPh>
    <rPh sb="7" eb="12">
      <t>ホジョジギョウシャ</t>
    </rPh>
    <rPh sb="12" eb="14">
      <t>ジョウホウ</t>
    </rPh>
    <phoneticPr fontId="4"/>
  </si>
  <si>
    <t>交付申請番号</t>
    <rPh sb="0" eb="6">
      <t>コウフシンセイバンゴウ</t>
    </rPh>
    <phoneticPr fontId="4"/>
  </si>
  <si>
    <t>『採択通知書』に記載のある「交付申請番号」を入力してください。
例）HSB9999、HSS9999</t>
  </si>
  <si>
    <t>0110_交付申請番号</t>
  </si>
  <si>
    <t>補助事業者名</t>
    <rPh sb="0" eb="6">
      <t>ホジョジギョウシャメイ</t>
    </rPh>
    <phoneticPr fontId="4"/>
  </si>
  <si>
    <t>『採択通知書』に記載のある「補助事業者名」を入力してください。</t>
    <phoneticPr fontId="4"/>
  </si>
  <si>
    <t>0120_補助事業者名</t>
    <rPh sb="5" eb="10">
      <t>ホジョジギョウシャ</t>
    </rPh>
    <rPh sb="10" eb="11">
      <t>メイ</t>
    </rPh>
    <phoneticPr fontId="3"/>
  </si>
  <si>
    <t>共同申請者名</t>
    <rPh sb="0" eb="6">
      <t>キョウドウシンセイシャメイ</t>
    </rPh>
    <phoneticPr fontId="4"/>
  </si>
  <si>
    <t>『採択通知書』に記載のある場合、「共同申請者名」を入力してください。
※複数記載がある場合は『;』(半角セミコロン)で区切って入力してください。</t>
    <phoneticPr fontId="4"/>
  </si>
  <si>
    <t>0130_共同申請者名</t>
  </si>
  <si>
    <t>3.交付申請_補助事業情報・補助金交付申請額</t>
    <rPh sb="2" eb="6">
      <t>コウフシンセイ</t>
    </rPh>
    <rPh sb="7" eb="9">
      <t>ホジョ</t>
    </rPh>
    <rPh sb="9" eb="11">
      <t>ジギョウ</t>
    </rPh>
    <rPh sb="11" eb="13">
      <t>ジョウホウ</t>
    </rPh>
    <rPh sb="14" eb="17">
      <t>ホジョキン</t>
    </rPh>
    <rPh sb="17" eb="19">
      <t>コウフ</t>
    </rPh>
    <rPh sb="19" eb="21">
      <t>シンセイ</t>
    </rPh>
    <rPh sb="21" eb="22">
      <t>ガク</t>
    </rPh>
    <phoneticPr fontId="4"/>
  </si>
  <si>
    <t>補助事業の目的及び内容</t>
    <rPh sb="0" eb="4">
      <t>ホジョジギョウ</t>
    </rPh>
    <rPh sb="5" eb="7">
      <t>モクテキ</t>
    </rPh>
    <rPh sb="7" eb="8">
      <t>オヨ</t>
    </rPh>
    <rPh sb="9" eb="11">
      <t>ナイヨウ</t>
    </rPh>
    <phoneticPr fontId="4"/>
  </si>
  <si>
    <t>記述式</t>
    <rPh sb="0" eb="3">
      <t>キジュツシキ</t>
    </rPh>
    <phoneticPr fontId="4"/>
  </si>
  <si>
    <t>補助事業の目的及び内容を簡潔に記載してください。</t>
    <rPh sb="0" eb="4">
      <t>ホジョジギョウ</t>
    </rPh>
    <rPh sb="7" eb="8">
      <t>オヨ</t>
    </rPh>
    <rPh sb="9" eb="11">
      <t>ナイヨウ</t>
    </rPh>
    <rPh sb="12" eb="14">
      <t>カンケツ</t>
    </rPh>
    <phoneticPr fontId="4"/>
  </si>
  <si>
    <t>2.1.1</t>
    <phoneticPr fontId="4"/>
  </si>
  <si>
    <t>補助事業の開始予定日（年）</t>
    <rPh sb="0" eb="4">
      <t>ホジョジギョウ</t>
    </rPh>
    <rPh sb="5" eb="7">
      <t>カイシ</t>
    </rPh>
    <rPh sb="7" eb="10">
      <t>ヨテイビ</t>
    </rPh>
    <rPh sb="11" eb="12">
      <t>ネン</t>
    </rPh>
    <phoneticPr fontId="4"/>
  </si>
  <si>
    <t>半角数字4桁で入力してください。</t>
    <rPh sb="0" eb="2">
      <t>ハンカク</t>
    </rPh>
    <rPh sb="2" eb="4">
      <t>スウジ</t>
    </rPh>
    <rPh sb="5" eb="6">
      <t>ケタ</t>
    </rPh>
    <rPh sb="7" eb="9">
      <t>ニュウリョク</t>
    </rPh>
    <phoneticPr fontId="1"/>
  </si>
  <si>
    <t>2.1.2</t>
    <phoneticPr fontId="4"/>
  </si>
  <si>
    <t>補助事業の開始予定日（月）</t>
    <rPh sb="0" eb="4">
      <t>ホジョジギョウ</t>
    </rPh>
    <rPh sb="5" eb="7">
      <t>カイシ</t>
    </rPh>
    <rPh sb="7" eb="10">
      <t>ヨテイビ</t>
    </rPh>
    <rPh sb="11" eb="12">
      <t>ツキ</t>
    </rPh>
    <phoneticPr fontId="4"/>
  </si>
  <si>
    <t>半角数字2桁で入力してください。</t>
    <rPh sb="0" eb="2">
      <t>ハンカク</t>
    </rPh>
    <rPh sb="2" eb="4">
      <t>スウジ</t>
    </rPh>
    <rPh sb="5" eb="6">
      <t>ケタ</t>
    </rPh>
    <rPh sb="7" eb="9">
      <t>ニュウリョク</t>
    </rPh>
    <phoneticPr fontId="1"/>
  </si>
  <si>
    <t>2.1.3</t>
    <phoneticPr fontId="4"/>
  </si>
  <si>
    <t>補助事業の開始予定日（日）</t>
    <rPh sb="0" eb="4">
      <t>ホジョジギョウ</t>
    </rPh>
    <rPh sb="5" eb="7">
      <t>カイシ</t>
    </rPh>
    <rPh sb="7" eb="10">
      <t>ヨテイビ</t>
    </rPh>
    <rPh sb="11" eb="12">
      <t>ヒ</t>
    </rPh>
    <phoneticPr fontId="4"/>
  </si>
  <si>
    <t>2.2.1</t>
    <phoneticPr fontId="4"/>
  </si>
  <si>
    <t>補助事業の完了予定日（年）</t>
    <rPh sb="0" eb="4">
      <t>ホジョジギョウ</t>
    </rPh>
    <rPh sb="5" eb="7">
      <t>カンリョウ</t>
    </rPh>
    <rPh sb="7" eb="10">
      <t>ヨテイビ</t>
    </rPh>
    <rPh sb="11" eb="12">
      <t>ネン</t>
    </rPh>
    <phoneticPr fontId="4"/>
  </si>
  <si>
    <t>2.2.2</t>
    <phoneticPr fontId="4"/>
  </si>
  <si>
    <t>補助事業の完了予定日（月）</t>
    <rPh sb="0" eb="4">
      <t>ホジョジギョウ</t>
    </rPh>
    <rPh sb="5" eb="7">
      <t>カンリョウ</t>
    </rPh>
    <rPh sb="7" eb="10">
      <t>ヨテイビ</t>
    </rPh>
    <rPh sb="11" eb="12">
      <t>ツキ</t>
    </rPh>
    <phoneticPr fontId="4"/>
  </si>
  <si>
    <t>2.2.3</t>
    <phoneticPr fontId="4"/>
  </si>
  <si>
    <t>補助事業の完了予定日（日）</t>
    <rPh sb="0" eb="4">
      <t>ホジョジギョウ</t>
    </rPh>
    <rPh sb="5" eb="7">
      <t>カンリョウ</t>
    </rPh>
    <rPh sb="7" eb="10">
      <t>ヨテイビ</t>
    </rPh>
    <rPh sb="11" eb="12">
      <t>ヒ</t>
    </rPh>
    <phoneticPr fontId="4"/>
  </si>
  <si>
    <t>補助事業実施場所に係る住所</t>
    <rPh sb="0" eb="4">
      <t>ホジョジギョウ</t>
    </rPh>
    <rPh sb="4" eb="8">
      <t>ジッシバショ</t>
    </rPh>
    <rPh sb="9" eb="10">
      <t>カカ</t>
    </rPh>
    <rPh sb="11" eb="13">
      <t>ジュウショ</t>
    </rPh>
    <phoneticPr fontId="4"/>
  </si>
  <si>
    <t>全角文字で入力してください。</t>
    <rPh sb="0" eb="4">
      <t>ゼンカクモジ</t>
    </rPh>
    <rPh sb="5" eb="7">
      <t>ニュウリョク</t>
    </rPh>
    <phoneticPr fontId="4"/>
  </si>
  <si>
    <t>（実施場所が複数ある場合）
補助事業実施場所に係る住所②</t>
    <rPh sb="1" eb="3">
      <t>ジッシ</t>
    </rPh>
    <rPh sb="3" eb="5">
      <t>バショ</t>
    </rPh>
    <rPh sb="6" eb="8">
      <t>フクスウ</t>
    </rPh>
    <rPh sb="10" eb="12">
      <t>バアイ</t>
    </rPh>
    <phoneticPr fontId="4"/>
  </si>
  <si>
    <t>（実施場所が複数ある場合）
補助事業実施場所に係る住所③</t>
    <phoneticPr fontId="4"/>
  </si>
  <si>
    <t>（実施場所が複数ある場合）
補助事業実施場所に係る住所④</t>
    <phoneticPr fontId="4"/>
  </si>
  <si>
    <t>Ⅰ.事業費の補助対象経費の合計額（税抜き、単位：円）</t>
    <rPh sb="6" eb="8">
      <t>ホジョ</t>
    </rPh>
    <rPh sb="8" eb="10">
      <t>タイショウ</t>
    </rPh>
    <rPh sb="10" eb="12">
      <t>ケイヒ</t>
    </rPh>
    <rPh sb="13" eb="15">
      <t>ゴウケイ</t>
    </rPh>
    <rPh sb="15" eb="16">
      <t>ガク</t>
    </rPh>
    <rPh sb="17" eb="19">
      <t>ゼイヌ</t>
    </rPh>
    <phoneticPr fontId="2"/>
  </si>
  <si>
    <t>自動反映式</t>
    <rPh sb="0" eb="2">
      <t>ジドウ</t>
    </rPh>
    <rPh sb="2" eb="4">
      <t>ハンエイ</t>
    </rPh>
    <rPh sb="4" eb="5">
      <t>シキ</t>
    </rPh>
    <phoneticPr fontId="4"/>
  </si>
  <si>
    <t>経費明細表より自動で入力されます。</t>
    <rPh sb="0" eb="5">
      <t>ケイヒメイサイヒョウ</t>
    </rPh>
    <rPh sb="7" eb="9">
      <t>ジドウ</t>
    </rPh>
    <rPh sb="10" eb="12">
      <t>ニュウリョク</t>
    </rPh>
    <phoneticPr fontId="4"/>
  </si>
  <si>
    <t>3020_Ⅰ.事業費の補助対象経費の合計額（税抜き、単位：円）</t>
    <rPh sb="11" eb="13">
      <t>ホジョ</t>
    </rPh>
    <rPh sb="13" eb="15">
      <t>タイショウ</t>
    </rPh>
    <rPh sb="15" eb="17">
      <t>ケイヒ</t>
    </rPh>
    <rPh sb="18" eb="20">
      <t>ゴウケイ</t>
    </rPh>
    <rPh sb="20" eb="21">
      <t>ガク</t>
    </rPh>
    <rPh sb="22" eb="24">
      <t>ゼイヌ</t>
    </rPh>
    <phoneticPr fontId="2"/>
  </si>
  <si>
    <t>Ⅱ.デュー・ディリジェンスに係る費用の補助対象経費の合計額（税抜き、単位：円）</t>
    <rPh sb="30" eb="32">
      <t>ゼイヌ</t>
    </rPh>
    <phoneticPr fontId="2"/>
  </si>
  <si>
    <t>経費明細表より自動で入力されます。※I.事業費への経費計上を優先して金額を算出しています。</t>
    <rPh sb="0" eb="5">
      <t>ケイヒメイサイヒョウ</t>
    </rPh>
    <rPh sb="7" eb="9">
      <t>ジドウ</t>
    </rPh>
    <rPh sb="10" eb="12">
      <t>ニュウリョク</t>
    </rPh>
    <rPh sb="20" eb="23">
      <t>ジギョウヒ</t>
    </rPh>
    <rPh sb="25" eb="29">
      <t>ケイヒケイジョウ</t>
    </rPh>
    <rPh sb="30" eb="32">
      <t>ユウセン</t>
    </rPh>
    <rPh sb="34" eb="36">
      <t>キンガク</t>
    </rPh>
    <rPh sb="37" eb="39">
      <t>サンシュツ</t>
    </rPh>
    <phoneticPr fontId="4"/>
  </si>
  <si>
    <t>3040_Ⅱ.デュー・ディリジェンスに係る費用の補助対象経費の合計額（税抜き、単位：円）</t>
    <rPh sb="24" eb="28">
      <t>ホジョタイショウ</t>
    </rPh>
    <rPh sb="28" eb="30">
      <t>ケイヒ</t>
    </rPh>
    <rPh sb="31" eb="34">
      <t>ゴウケイガク</t>
    </rPh>
    <rPh sb="35" eb="37">
      <t>ゼイヌ</t>
    </rPh>
    <phoneticPr fontId="2"/>
  </si>
  <si>
    <t>Ⅲ.廃業費の補助対象経費の合計額（単位：円）</t>
  </si>
  <si>
    <t>3060_Ⅲ.廃業費の補助対象経費の合計額（単位：円）</t>
    <rPh sb="7" eb="10">
      <t>ハイギョウヒ</t>
    </rPh>
    <rPh sb="11" eb="15">
      <t>ホジョタイショウ</t>
    </rPh>
    <rPh sb="15" eb="17">
      <t>ケイヒ</t>
    </rPh>
    <rPh sb="18" eb="21">
      <t>ゴウケイガク</t>
    </rPh>
    <phoneticPr fontId="2"/>
  </si>
  <si>
    <t>事業費の補助対象経費（税抜き、単位：円）</t>
    <rPh sb="4" eb="8">
      <t>ホジョタイショウ</t>
    </rPh>
    <rPh sb="8" eb="10">
      <t>ケイヒ</t>
    </rPh>
    <rPh sb="11" eb="13">
      <t>ゼイヌ</t>
    </rPh>
    <rPh sb="15" eb="17">
      <t>タンイ</t>
    </rPh>
    <rPh sb="18" eb="19">
      <t>エン</t>
    </rPh>
    <phoneticPr fontId="2"/>
  </si>
  <si>
    <t>5120_事業費の補助対象経費（税抜き、単位：円）</t>
    <rPh sb="9" eb="13">
      <t>ホジョタイショウ</t>
    </rPh>
    <rPh sb="13" eb="15">
      <t>ケイヒ</t>
    </rPh>
    <rPh sb="16" eb="18">
      <t>ゼイヌ</t>
    </rPh>
    <rPh sb="20" eb="22">
      <t>タンイ</t>
    </rPh>
    <rPh sb="23" eb="24">
      <t>エン</t>
    </rPh>
    <phoneticPr fontId="2"/>
  </si>
  <si>
    <t>事業費の補助金交付申請額（税抜き、単位：円）</t>
    <rPh sb="4" eb="7">
      <t>ホジョキン</t>
    </rPh>
    <rPh sb="7" eb="12">
      <t>コウフシンセイガク</t>
    </rPh>
    <rPh sb="13" eb="15">
      <t>ゼイヌ</t>
    </rPh>
    <rPh sb="17" eb="19">
      <t>タンイ</t>
    </rPh>
    <rPh sb="20" eb="21">
      <t>エン</t>
    </rPh>
    <phoneticPr fontId="2"/>
  </si>
  <si>
    <t>5130_事業費の補助金交付申請額（税抜き、単位：円）</t>
    <rPh sb="9" eb="12">
      <t>ホジョキン</t>
    </rPh>
    <rPh sb="12" eb="17">
      <t>コウフシンセイガク</t>
    </rPh>
    <rPh sb="18" eb="20">
      <t>ゼイヌ</t>
    </rPh>
    <rPh sb="22" eb="24">
      <t>タンイ</t>
    </rPh>
    <rPh sb="25" eb="26">
      <t>エン</t>
    </rPh>
    <phoneticPr fontId="2"/>
  </si>
  <si>
    <t>廃業費の補助対象経費（税抜き、単位：円）</t>
    <rPh sb="4" eb="8">
      <t>ホジョタイショウ</t>
    </rPh>
    <rPh sb="8" eb="10">
      <t>ケイヒ</t>
    </rPh>
    <rPh sb="11" eb="13">
      <t>ゼイヌ</t>
    </rPh>
    <rPh sb="15" eb="17">
      <t>タンイ</t>
    </rPh>
    <rPh sb="18" eb="19">
      <t>エン</t>
    </rPh>
    <phoneticPr fontId="2"/>
  </si>
  <si>
    <t>5220_廃業費の補助対象経費（税抜き、単位：円）</t>
    <rPh sb="9" eb="13">
      <t>ホジョタイショウ</t>
    </rPh>
    <rPh sb="13" eb="15">
      <t>ケイヒ</t>
    </rPh>
    <rPh sb="16" eb="18">
      <t>ゼイヌ</t>
    </rPh>
    <rPh sb="20" eb="22">
      <t>タンイ</t>
    </rPh>
    <rPh sb="23" eb="24">
      <t>エン</t>
    </rPh>
    <phoneticPr fontId="2"/>
  </si>
  <si>
    <t>廃業費の補助金交付申請額（税抜き、単位：円）</t>
    <rPh sb="4" eb="7">
      <t>ホジョキン</t>
    </rPh>
    <rPh sb="7" eb="12">
      <t>コウフシンセイガク</t>
    </rPh>
    <rPh sb="13" eb="15">
      <t>ゼイヌ</t>
    </rPh>
    <rPh sb="17" eb="19">
      <t>タンイ</t>
    </rPh>
    <rPh sb="20" eb="21">
      <t>エン</t>
    </rPh>
    <phoneticPr fontId="2"/>
  </si>
  <si>
    <t>5230_廃業費の補助金交付申請額（税抜き、単位：円）</t>
    <rPh sb="9" eb="12">
      <t>ホジョキン</t>
    </rPh>
    <rPh sb="12" eb="17">
      <t>コウフシンセイガク</t>
    </rPh>
    <rPh sb="18" eb="20">
      <t>ゼイヌ</t>
    </rPh>
    <rPh sb="22" eb="24">
      <t>タンイ</t>
    </rPh>
    <rPh sb="25" eb="26">
      <t>エン</t>
    </rPh>
    <phoneticPr fontId="2"/>
  </si>
  <si>
    <t>補助対象経費（税抜き、単位：円）</t>
    <rPh sb="0" eb="4">
      <t>ホジョタイショウ</t>
    </rPh>
    <rPh sb="4" eb="6">
      <t>ケイヒ</t>
    </rPh>
    <phoneticPr fontId="4"/>
  </si>
  <si>
    <t>5320_補助対象経費（税抜き、単位：円）</t>
    <phoneticPr fontId="4"/>
  </si>
  <si>
    <t>補助金交付申請額（税抜き、単位：円）</t>
    <rPh sb="0" eb="3">
      <t>ホジョキン</t>
    </rPh>
    <rPh sb="3" eb="8">
      <t>コウフシンセイガク</t>
    </rPh>
    <phoneticPr fontId="4"/>
  </si>
  <si>
    <t>5330_補助金交付申請額（税抜き、単位：円）</t>
    <phoneticPr fontId="4"/>
  </si>
  <si>
    <t>【経費区分】</t>
    <rPh sb="1" eb="5">
      <t>ケイヒクブン</t>
    </rPh>
    <phoneticPr fontId="4"/>
  </si>
  <si>
    <t>委託費</t>
    <rPh sb="0" eb="3">
      <t>イタクヒ</t>
    </rPh>
    <phoneticPr fontId="25"/>
  </si>
  <si>
    <t>●公募要領や手引書を十分に確認し、申請する経費の情報を入力/選択してください。
尚、以下の「本シートの不備内容」に不備が表示される場合には交付申請の受付けができません。セルのハイライトを参照し、正しい情報を入力ください。</t>
    <rPh sb="1" eb="5">
      <t>コウボヨウリョウ</t>
    </rPh>
    <rPh sb="6" eb="9">
      <t>テビキショ</t>
    </rPh>
    <rPh sb="10" eb="12">
      <t>ジュウブン</t>
    </rPh>
    <rPh sb="13" eb="15">
      <t>カクニン</t>
    </rPh>
    <rPh sb="17" eb="19">
      <t>シンセイ</t>
    </rPh>
    <rPh sb="21" eb="23">
      <t>ケイヒ</t>
    </rPh>
    <rPh sb="24" eb="26">
      <t>ジョウホウ</t>
    </rPh>
    <rPh sb="27" eb="29">
      <t>ニュウリョク</t>
    </rPh>
    <rPh sb="30" eb="32">
      <t>センタク</t>
    </rPh>
    <rPh sb="40" eb="41">
      <t>ナオ</t>
    </rPh>
    <rPh sb="42" eb="44">
      <t>イカ</t>
    </rPh>
    <rPh sb="46" eb="47">
      <t>ホン</t>
    </rPh>
    <rPh sb="51" eb="55">
      <t>フビナイヨウ</t>
    </rPh>
    <rPh sb="57" eb="59">
      <t>フビ</t>
    </rPh>
    <rPh sb="60" eb="62">
      <t>ヒョウジ</t>
    </rPh>
    <rPh sb="65" eb="67">
      <t>バアイ</t>
    </rPh>
    <rPh sb="69" eb="73">
      <t>コウフシンセイ</t>
    </rPh>
    <rPh sb="74" eb="75">
      <t>ウ</t>
    </rPh>
    <rPh sb="75" eb="76">
      <t>ツ</t>
    </rPh>
    <rPh sb="93" eb="95">
      <t>サンショウ</t>
    </rPh>
    <rPh sb="97" eb="98">
      <t>タダ</t>
    </rPh>
    <rPh sb="100" eb="102">
      <t>ジョウホウ</t>
    </rPh>
    <rPh sb="103" eb="105">
      <t>ニュウリョク</t>
    </rPh>
    <phoneticPr fontId="4"/>
  </si>
  <si>
    <t>●入力順について</t>
    <rPh sb="1" eb="3">
      <t>ニュウリョク</t>
    </rPh>
    <rPh sb="3" eb="4">
      <t>ジュン</t>
    </rPh>
    <phoneticPr fontId="4"/>
  </si>
  <si>
    <r>
      <t>　入力は、</t>
    </r>
    <r>
      <rPr>
        <b/>
        <sz val="14"/>
        <color rgb="FFFF0000"/>
        <rFont val="Yu Gothic UI"/>
        <family val="3"/>
        <charset val="128"/>
      </rPr>
      <t>左の列から順に</t>
    </r>
    <r>
      <rPr>
        <b/>
        <sz val="14"/>
        <color theme="1"/>
        <rFont val="Yu Gothic UI"/>
        <family val="3"/>
        <charset val="128"/>
      </rPr>
      <t>ご記入いただきますようお願いいたします</t>
    </r>
    <rPh sb="1" eb="3">
      <t>ニュウリョク</t>
    </rPh>
    <rPh sb="5" eb="6">
      <t>ヒダリ</t>
    </rPh>
    <rPh sb="7" eb="8">
      <t>レツ</t>
    </rPh>
    <rPh sb="10" eb="11">
      <t>ジュン</t>
    </rPh>
    <rPh sb="13" eb="15">
      <t>キニュウ</t>
    </rPh>
    <rPh sb="24" eb="25">
      <t>ネガ</t>
    </rPh>
    <phoneticPr fontId="4"/>
  </si>
  <si>
    <t>●入力内容の変更について</t>
    <rPh sb="1" eb="5">
      <t>ニュウリョクナイヨウ</t>
    </rPh>
    <rPh sb="6" eb="8">
      <t>ヘンコウ</t>
    </rPh>
    <phoneticPr fontId="4"/>
  </si>
  <si>
    <r>
      <t>　入力内容を変更したい場合は、</t>
    </r>
    <r>
      <rPr>
        <b/>
        <sz val="14"/>
        <color rgb="FFFF0000"/>
        <rFont val="Yu Gothic UI"/>
        <family val="3"/>
        <charset val="128"/>
      </rPr>
      <t>右側の列から削除</t>
    </r>
    <r>
      <rPr>
        <b/>
        <sz val="14"/>
        <color theme="1"/>
        <rFont val="Yu Gothic UI"/>
        <family val="3"/>
        <charset val="128"/>
      </rPr>
      <t>を行い、該当の列に戻って修正を行ってください。（お手数をおかけしますが、ご協力のほどよろしくお願いいたします。）</t>
    </r>
    <phoneticPr fontId="4"/>
  </si>
  <si>
    <t>　例）F列まで記入済みの場合に、D列を修正したいとき：① F列～D列の内容を削除してください。② C列を修正後、再度D列以降を入力してください。</t>
    <rPh sb="1" eb="2">
      <t>レイ</t>
    </rPh>
    <phoneticPr fontId="4"/>
  </si>
  <si>
    <t>●エラー表示について</t>
    <rPh sb="4" eb="6">
      <t>ヒョウジ</t>
    </rPh>
    <phoneticPr fontId="4"/>
  </si>
  <si>
    <t>　入力時にエラーが表示された場合は、次の入力項目（右側の列）には進めません。</t>
    <phoneticPr fontId="4"/>
  </si>
  <si>
    <t>　エラーを解消後に、次の入力項目に進んでください。</t>
    <phoneticPr fontId="4"/>
  </si>
  <si>
    <t>●同一行に複数のエラーが表示された場合</t>
    <rPh sb="1" eb="3">
      <t>ドウイツ</t>
    </rPh>
    <rPh sb="3" eb="4">
      <t>ギョウ</t>
    </rPh>
    <rPh sb="5" eb="7">
      <t>フクスウ</t>
    </rPh>
    <phoneticPr fontId="4"/>
  </si>
  <si>
    <r>
      <t>　一度に複数のエラーが表示された場合は、</t>
    </r>
    <r>
      <rPr>
        <b/>
        <sz val="14"/>
        <color rgb="FFFF0000"/>
        <rFont val="Yu Gothic UI"/>
        <family val="3"/>
        <charset val="128"/>
      </rPr>
      <t>右側の列</t>
    </r>
    <r>
      <rPr>
        <b/>
        <sz val="14"/>
        <color theme="1"/>
        <rFont val="Yu Gothic UI"/>
        <family val="3"/>
        <charset val="128"/>
      </rPr>
      <t>の入力内容から削除してください。削除後、修正を行ってください。</t>
    </r>
    <phoneticPr fontId="4"/>
  </si>
  <si>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1"/>
  </si>
  <si>
    <t>　ー委託費（その他）</t>
    <rPh sb="8" eb="9">
      <t>タ</t>
    </rPh>
    <phoneticPr fontId="4"/>
  </si>
  <si>
    <t>　ー委託費（うち、M&amp;A仲介・FA費用）</t>
    <phoneticPr fontId="25"/>
  </si>
  <si>
    <t>　ー委託費（うち、デュー・ディリジェンス費用）　</t>
    <phoneticPr fontId="25"/>
  </si>
  <si>
    <t>●デュー・ディリジェンス費用については、「I.事業費」・「Ⅱ.デュー・ディリジェンスに係る費用」のいずれに計上するかは考慮せずに本シートにご記入ください。入力内容をもとに、自動で経費の割り振りを行います。</t>
    <rPh sb="12" eb="14">
      <t>ヒヨウ</t>
    </rPh>
    <rPh sb="23" eb="26">
      <t>ジギョウヒ</t>
    </rPh>
    <rPh sb="43" eb="44">
      <t>カカ</t>
    </rPh>
    <rPh sb="45" eb="47">
      <t>ヒヨウ</t>
    </rPh>
    <rPh sb="53" eb="55">
      <t>ケイジョウ</t>
    </rPh>
    <rPh sb="59" eb="61">
      <t>コウリョ</t>
    </rPh>
    <rPh sb="64" eb="65">
      <t>ホン</t>
    </rPh>
    <rPh sb="70" eb="72">
      <t>キニュウ</t>
    </rPh>
    <rPh sb="77" eb="81">
      <t>ニュウリョクナイヨウ</t>
    </rPh>
    <rPh sb="86" eb="88">
      <t>ジドウ</t>
    </rPh>
    <rPh sb="89" eb="91">
      <t>ケイヒ</t>
    </rPh>
    <rPh sb="92" eb="93">
      <t>ワ</t>
    </rPh>
    <rPh sb="94" eb="95">
      <t>フ</t>
    </rPh>
    <rPh sb="97" eb="98">
      <t>オコナ</t>
    </rPh>
    <phoneticPr fontId="4"/>
  </si>
  <si>
    <t>中小企業診断士</t>
    <rPh sb="0" eb="7">
      <t>チュウショウキギョウシンダンシ</t>
    </rPh>
    <phoneticPr fontId="4"/>
  </si>
  <si>
    <t>公認会計士</t>
    <rPh sb="0" eb="5">
      <t>コウニンカイケイシ</t>
    </rPh>
    <phoneticPr fontId="4"/>
  </si>
  <si>
    <t>税理士</t>
    <rPh sb="0" eb="3">
      <t>ゼイリシ</t>
    </rPh>
    <phoneticPr fontId="4"/>
  </si>
  <si>
    <t>①複数の見積の中で最低金額のため</t>
    <rPh sb="1" eb="3">
      <t>フクスウ</t>
    </rPh>
    <rPh sb="4" eb="6">
      <t>ミツモ</t>
    </rPh>
    <rPh sb="7" eb="8">
      <t>ナカ</t>
    </rPh>
    <rPh sb="9" eb="13">
      <t>サイテイキンガク</t>
    </rPh>
    <phoneticPr fontId="25"/>
  </si>
  <si>
    <t>①譲渡額又は移動総資産が未定である</t>
    <rPh sb="1" eb="3">
      <t>ジョウト</t>
    </rPh>
    <rPh sb="3" eb="4">
      <t>ガク</t>
    </rPh>
    <rPh sb="4" eb="5">
      <t>マタ</t>
    </rPh>
    <rPh sb="6" eb="8">
      <t>イドウ</t>
    </rPh>
    <rPh sb="8" eb="11">
      <t>ソウシサン</t>
    </rPh>
    <rPh sb="12" eb="14">
      <t>ミテイ</t>
    </rPh>
    <phoneticPr fontId="25"/>
  </si>
  <si>
    <t>弁護士</t>
    <rPh sb="0" eb="3">
      <t>ベンゴシ</t>
    </rPh>
    <phoneticPr fontId="4"/>
  </si>
  <si>
    <t>提出あり</t>
    <rPh sb="0" eb="2">
      <t>テイシュツ</t>
    </rPh>
    <phoneticPr fontId="4"/>
  </si>
  <si>
    <t>②選定先以外の2者以上に見積を依頼したが、全ての専門家・業者から見積を作成できないと断られたため</t>
    <rPh sb="1" eb="4">
      <t>センテイサキ</t>
    </rPh>
    <rPh sb="4" eb="6">
      <t>イガイ</t>
    </rPh>
    <rPh sb="8" eb="9">
      <t>シャ</t>
    </rPh>
    <rPh sb="9" eb="11">
      <t>イジョウ</t>
    </rPh>
    <rPh sb="12" eb="14">
      <t>ミツ</t>
    </rPh>
    <rPh sb="15" eb="17">
      <t>イライ</t>
    </rPh>
    <rPh sb="21" eb="22">
      <t>スベ</t>
    </rPh>
    <rPh sb="24" eb="27">
      <t>センモンカ</t>
    </rPh>
    <rPh sb="28" eb="30">
      <t>ギョウシャ</t>
    </rPh>
    <rPh sb="32" eb="34">
      <t>ミツ</t>
    </rPh>
    <rPh sb="35" eb="37">
      <t>サクセイ</t>
    </rPh>
    <rPh sb="42" eb="43">
      <t>コトワ</t>
    </rPh>
    <phoneticPr fontId="25"/>
  </si>
  <si>
    <t>②譲渡額ベースで算出している</t>
    <rPh sb="1" eb="4">
      <t>ジョウトガク</t>
    </rPh>
    <rPh sb="8" eb="10">
      <t>サンシュツ</t>
    </rPh>
    <phoneticPr fontId="25"/>
  </si>
  <si>
    <t>該当あり</t>
    <rPh sb="0" eb="2">
      <t>ガイトウ</t>
    </rPh>
    <phoneticPr fontId="4"/>
  </si>
  <si>
    <t>社会保険労務士</t>
    <rPh sb="0" eb="7">
      <t>シャカイホケンロウムシ</t>
    </rPh>
    <phoneticPr fontId="4"/>
  </si>
  <si>
    <t>提出なし</t>
    <rPh sb="0" eb="2">
      <t>テイシュツ</t>
    </rPh>
    <phoneticPr fontId="4"/>
  </si>
  <si>
    <t>③専門家費用がレーマン表により算出された金額以下であるため</t>
    <rPh sb="1" eb="6">
      <t>センモンカヒヨウ</t>
    </rPh>
    <rPh sb="11" eb="12">
      <t>ヒョウ</t>
    </rPh>
    <rPh sb="15" eb="17">
      <t>サンシュツ</t>
    </rPh>
    <rPh sb="20" eb="22">
      <t>キンガク</t>
    </rPh>
    <rPh sb="22" eb="24">
      <t>イカ</t>
    </rPh>
    <phoneticPr fontId="25"/>
  </si>
  <si>
    <t>③移動総資産ベースで算出している</t>
    <rPh sb="1" eb="3">
      <t>イドウ</t>
    </rPh>
    <rPh sb="3" eb="4">
      <t>ソウ</t>
    </rPh>
    <rPh sb="4" eb="6">
      <t>シサン</t>
    </rPh>
    <rPh sb="10" eb="12">
      <t>サンシュツ</t>
    </rPh>
    <phoneticPr fontId="25"/>
  </si>
  <si>
    <t>該当なし</t>
    <rPh sb="0" eb="2">
      <t>ガイトウ</t>
    </rPh>
    <phoneticPr fontId="4"/>
  </si>
  <si>
    <t>その他</t>
    <rPh sb="2" eb="3">
      <t>ホカ</t>
    </rPh>
    <phoneticPr fontId="4"/>
  </si>
  <si>
    <t>プルダウン選択</t>
    <rPh sb="5" eb="7">
      <t>センタク</t>
    </rPh>
    <phoneticPr fontId="25"/>
  </si>
  <si>
    <t>半角数値を入力</t>
    <rPh sb="0" eb="4">
      <t>ハンカクスウチ</t>
    </rPh>
    <rPh sb="5" eb="7">
      <t>ニュウリョク</t>
    </rPh>
    <phoneticPr fontId="25"/>
  </si>
  <si>
    <t>プルダウン選択</t>
    <rPh sb="5" eb="7">
      <t>センタク</t>
    </rPh>
    <phoneticPr fontId="4"/>
  </si>
  <si>
    <t>想定金額の根拠理由を詳細に記載ください</t>
    <rPh sb="0" eb="4">
      <t>ソウテイキンガク</t>
    </rPh>
    <rPh sb="5" eb="9">
      <t>コンキョリユウ</t>
    </rPh>
    <rPh sb="10" eb="12">
      <t>ショウサイ</t>
    </rPh>
    <rPh sb="13" eb="15">
      <t>キサイ</t>
    </rPh>
    <phoneticPr fontId="4"/>
  </si>
  <si>
    <t>DDの種別をご記入ください（複数の場合は複数記入）</t>
    <rPh sb="3" eb="5">
      <t>シュベツ</t>
    </rPh>
    <rPh sb="7" eb="9">
      <t>キニュウ</t>
    </rPh>
    <rPh sb="14" eb="16">
      <t>フクスウ</t>
    </rPh>
    <rPh sb="17" eb="19">
      <t>バアイ</t>
    </rPh>
    <rPh sb="20" eb="22">
      <t>フクスウ</t>
    </rPh>
    <rPh sb="22" eb="24">
      <t>キニュウ</t>
    </rPh>
    <phoneticPr fontId="4"/>
  </si>
  <si>
    <t>資格名をご記入ください</t>
    <rPh sb="0" eb="3">
      <t>シカクメイ</t>
    </rPh>
    <rPh sb="5" eb="7">
      <t>キニュウ</t>
    </rPh>
    <phoneticPr fontId="4"/>
  </si>
  <si>
    <t>経費No.</t>
    <rPh sb="0" eb="2">
      <t>ケイヒ</t>
    </rPh>
    <phoneticPr fontId="9"/>
  </si>
  <si>
    <t>経費区分</t>
    <rPh sb="0" eb="4">
      <t>ケイヒクブン</t>
    </rPh>
    <phoneticPr fontId="9"/>
  </si>
  <si>
    <t>経費名</t>
    <rPh sb="0" eb="2">
      <t>ケイヒ</t>
    </rPh>
    <rPh sb="2" eb="3">
      <t>メイ</t>
    </rPh>
    <phoneticPr fontId="9"/>
  </si>
  <si>
    <t>経費の内容と必要性</t>
    <rPh sb="0" eb="2">
      <t>ケイヒ</t>
    </rPh>
    <rPh sb="3" eb="5">
      <t>ナイヨウ</t>
    </rPh>
    <rPh sb="6" eb="9">
      <t>ヒツヨウセイ</t>
    </rPh>
    <phoneticPr fontId="9"/>
  </si>
  <si>
    <t>本見積先
（発注予定先）</t>
    <rPh sb="0" eb="3">
      <t>ホンミツモリサキ0</t>
    </rPh>
    <phoneticPr fontId="4"/>
  </si>
  <si>
    <t>見積依頼書</t>
    <rPh sb="0" eb="2">
      <t>ミツモリ</t>
    </rPh>
    <rPh sb="2" eb="5">
      <t>イライショ</t>
    </rPh>
    <phoneticPr fontId="9"/>
  </si>
  <si>
    <t>見積書</t>
    <rPh sb="0" eb="3">
      <t>ミツモリショ</t>
    </rPh>
    <phoneticPr fontId="9"/>
  </si>
  <si>
    <t>発注予定先の選定理由</t>
    <rPh sb="0" eb="2">
      <t>ハッチュウ</t>
    </rPh>
    <rPh sb="2" eb="4">
      <t>ヨテイ</t>
    </rPh>
    <rPh sb="4" eb="5">
      <t>サキ</t>
    </rPh>
    <rPh sb="6" eb="10">
      <t>センテイリユウ</t>
    </rPh>
    <phoneticPr fontId="25"/>
  </si>
  <si>
    <t>相見積書</t>
    <rPh sb="0" eb="4">
      <t>アイミツモリショ</t>
    </rPh>
    <phoneticPr fontId="4"/>
  </si>
  <si>
    <t>補足証憑
(2者以上の断り証憑)</t>
    <rPh sb="0" eb="2">
      <t>ホソク</t>
    </rPh>
    <rPh sb="2" eb="4">
      <t>ショウヒョウ</t>
    </rPh>
    <phoneticPr fontId="4"/>
  </si>
  <si>
    <t>レーマン表での報酬総額の試算パターン
（選定理由が【③レーマン表により算出された金額以下】の場合）</t>
    <rPh sb="4" eb="5">
      <t>ヒョウ</t>
    </rPh>
    <rPh sb="7" eb="11">
      <t>ホウシュウソウガク</t>
    </rPh>
    <rPh sb="12" eb="14">
      <t>シサン</t>
    </rPh>
    <rPh sb="20" eb="24">
      <t>センテイリユウ</t>
    </rPh>
    <phoneticPr fontId="25"/>
  </si>
  <si>
    <t>想定(報酬)金額の根拠理由
（選定理由が【③レーマン表により算出された金額以下】かつ、報酬総額の試算パターンが【①譲渡額又は移動総資産が未定の場合】）</t>
    <rPh sb="0" eb="2">
      <t>ソウテイ</t>
    </rPh>
    <rPh sb="3" eb="5">
      <t>ホウシュウ</t>
    </rPh>
    <rPh sb="6" eb="8">
      <t>キンガク</t>
    </rPh>
    <rPh sb="9" eb="11">
      <t>コンキョ</t>
    </rPh>
    <rPh sb="13" eb="17">
      <t>センテイリユウ</t>
    </rPh>
    <rPh sb="41" eb="45">
      <t>ホウシュウソウガク</t>
    </rPh>
    <rPh sb="46" eb="48">
      <t>シサン</t>
    </rPh>
    <rPh sb="55" eb="58">
      <t>ジョウトガク</t>
    </rPh>
    <rPh sb="58" eb="59">
      <t>マタ</t>
    </rPh>
    <rPh sb="60" eb="65">
      <t>イドウソウシサン</t>
    </rPh>
    <rPh sb="66" eb="68">
      <t>ミテイ</t>
    </rPh>
    <rPh sb="69" eb="71">
      <t>バアイ</t>
    </rPh>
    <phoneticPr fontId="4"/>
  </si>
  <si>
    <t>相見積先</t>
    <rPh sb="0" eb="3">
      <t>アイミツ</t>
    </rPh>
    <rPh sb="3" eb="4">
      <t>サキ</t>
    </rPh>
    <phoneticPr fontId="4"/>
  </si>
  <si>
    <t>実施を想定しているDD</t>
    <rPh sb="0" eb="2">
      <t>ジッシ</t>
    </rPh>
    <rPh sb="3" eb="5">
      <t>ソウテイ</t>
    </rPh>
    <phoneticPr fontId="4"/>
  </si>
  <si>
    <t>有資格者
によるDD</t>
    <rPh sb="0" eb="4">
      <t>ユウシカクシャ2</t>
    </rPh>
    <phoneticPr fontId="4"/>
  </si>
  <si>
    <t>資格の種類</t>
    <rPh sb="0" eb="2">
      <t>シカク</t>
    </rPh>
    <rPh sb="3" eb="5">
      <t>シュルイ</t>
    </rPh>
    <phoneticPr fontId="4"/>
  </si>
  <si>
    <t>資格の種類
（T列がその他の場合）</t>
    <rPh sb="0" eb="2">
      <t>シカク</t>
    </rPh>
    <rPh sb="3" eb="5">
      <t>シュルイ</t>
    </rPh>
    <rPh sb="8" eb="9">
      <t>レツ</t>
    </rPh>
    <rPh sb="12" eb="13">
      <t>タ</t>
    </rPh>
    <rPh sb="14" eb="16">
      <t>バアイ</t>
    </rPh>
    <phoneticPr fontId="4"/>
  </si>
  <si>
    <t>備考（連絡欄）</t>
    <rPh sb="0" eb="2">
      <t>ビコウ</t>
    </rPh>
    <rPh sb="3" eb="6">
      <t>レンラクラン</t>
    </rPh>
    <phoneticPr fontId="4"/>
  </si>
  <si>
    <t>※本経費区分について、20個以上の経費申請を希望する場合には、事務局へ問い合わせください。</t>
    <rPh sb="1" eb="2">
      <t>ホン</t>
    </rPh>
    <rPh sb="2" eb="6">
      <t>ケイヒクブン</t>
    </rPh>
    <rPh sb="13" eb="16">
      <t>コイジョウ</t>
    </rPh>
    <rPh sb="17" eb="21">
      <t>ケイヒシンセイ</t>
    </rPh>
    <rPh sb="22" eb="24">
      <t>キボウ</t>
    </rPh>
    <rPh sb="26" eb="28">
      <t>バアイ</t>
    </rPh>
    <rPh sb="31" eb="34">
      <t>ジムキョク</t>
    </rPh>
    <rPh sb="35" eb="36">
      <t>ト</t>
    </rPh>
    <rPh sb="37" eb="38">
      <t>ア</t>
    </rPh>
    <phoneticPr fontId="4"/>
  </si>
  <si>
    <t>e</t>
    <phoneticPr fontId="25"/>
  </si>
  <si>
    <t>謝金</t>
    <rPh sb="0" eb="2">
      <t>シャキン</t>
    </rPh>
    <phoneticPr fontId="25"/>
  </si>
  <si>
    <t>　ー謝金</t>
    <rPh sb="2" eb="4">
      <t>シャキン</t>
    </rPh>
    <phoneticPr fontId="25"/>
  </si>
  <si>
    <t>提出なし</t>
    <rPh sb="0" eb="2">
      <t>テイシュツ</t>
    </rPh>
    <phoneticPr fontId="25"/>
  </si>
  <si>
    <t>経費No.</t>
    <rPh sb="0" eb="2">
      <t>ケイヒ</t>
    </rPh>
    <phoneticPr fontId="4"/>
  </si>
  <si>
    <t>経費区分</t>
    <rPh sb="0" eb="4">
      <t>ケイヒクブン</t>
    </rPh>
    <phoneticPr fontId="4"/>
  </si>
  <si>
    <t>経費名</t>
    <rPh sb="0" eb="2">
      <t>ケイヒ</t>
    </rPh>
    <rPh sb="2" eb="3">
      <t>メイ</t>
    </rPh>
    <phoneticPr fontId="4"/>
  </si>
  <si>
    <t>経費の内容と必要性</t>
    <rPh sb="0" eb="2">
      <t>ケイヒ</t>
    </rPh>
    <rPh sb="3" eb="5">
      <t>ナイヨウ</t>
    </rPh>
    <rPh sb="6" eb="9">
      <t>ヒツヨウセイ</t>
    </rPh>
    <phoneticPr fontId="4"/>
  </si>
  <si>
    <t>依頼先の専門家名</t>
    <rPh sb="0" eb="3">
      <t>イライサキ</t>
    </rPh>
    <rPh sb="4" eb="8">
      <t>センモンカメイ</t>
    </rPh>
    <phoneticPr fontId="4"/>
  </si>
  <si>
    <t>専門家等への依頼状・就任依頼書</t>
    <rPh sb="0" eb="3">
      <t>センモンカ</t>
    </rPh>
    <rPh sb="3" eb="4">
      <t>トウ</t>
    </rPh>
    <rPh sb="6" eb="9">
      <t>イライジョウ</t>
    </rPh>
    <rPh sb="10" eb="12">
      <t>シュウニン</t>
    </rPh>
    <rPh sb="12" eb="15">
      <t>イライショ</t>
    </rPh>
    <phoneticPr fontId="4"/>
  </si>
  <si>
    <t>補足証憑
(専門家の職位等を確認できる資料)</t>
    <rPh sb="0" eb="2">
      <t>ホソク</t>
    </rPh>
    <rPh sb="2" eb="4">
      <t>ショウヒョウ</t>
    </rPh>
    <rPh sb="6" eb="9">
      <t>センモンカ</t>
    </rPh>
    <rPh sb="10" eb="12">
      <t>ショクイ</t>
    </rPh>
    <rPh sb="12" eb="13">
      <t>トウ</t>
    </rPh>
    <rPh sb="14" eb="16">
      <t>カクニン</t>
    </rPh>
    <rPh sb="19" eb="21">
      <t>シリョウ</t>
    </rPh>
    <phoneticPr fontId="4"/>
  </si>
  <si>
    <t>補足証憑
(基準謝金単価を確認できる資料)</t>
    <rPh sb="0" eb="2">
      <t>ホソク</t>
    </rPh>
    <rPh sb="2" eb="4">
      <t>ショウヒョウ</t>
    </rPh>
    <rPh sb="6" eb="8">
      <t>キジュン</t>
    </rPh>
    <rPh sb="8" eb="12">
      <t>シャキンタンカ</t>
    </rPh>
    <rPh sb="13" eb="15">
      <t>カクニン</t>
    </rPh>
    <rPh sb="18" eb="20">
      <t>シリョウ</t>
    </rPh>
    <phoneticPr fontId="4"/>
  </si>
  <si>
    <t>旅費</t>
    <rPh sb="0" eb="2">
      <t>リョヒ</t>
    </rPh>
    <phoneticPr fontId="25"/>
  </si>
  <si>
    <t>　ー旅費</t>
    <rPh sb="2" eb="4">
      <t>リョヒ</t>
    </rPh>
    <phoneticPr fontId="4"/>
  </si>
  <si>
    <t>〇</t>
    <phoneticPr fontId="25"/>
  </si>
  <si>
    <t>✕</t>
    <phoneticPr fontId="25"/>
  </si>
  <si>
    <t>旅行代理店の利用</t>
    <rPh sb="0" eb="5">
      <t>リョコウダイリテン</t>
    </rPh>
    <rPh sb="6" eb="8">
      <t>リヨウ</t>
    </rPh>
    <phoneticPr fontId="4"/>
  </si>
  <si>
    <t>ビジネスパックの利用</t>
    <rPh sb="8" eb="10">
      <t>リヨウ</t>
    </rPh>
    <phoneticPr fontId="4"/>
  </si>
  <si>
    <t>本見積先
（発注予定先）</t>
    <rPh sb="0" eb="3">
      <t>ホンミツモリ</t>
    </rPh>
    <rPh sb="3" eb="4">
      <t>サキ</t>
    </rPh>
    <rPh sb="6" eb="10">
      <t>ハッチュウヨテイ</t>
    </rPh>
    <rPh sb="10" eb="11">
      <t>サキ</t>
    </rPh>
    <phoneticPr fontId="4"/>
  </si>
  <si>
    <t>見積依頼書</t>
    <rPh sb="0" eb="2">
      <t>ミツモリ</t>
    </rPh>
    <rPh sb="2" eb="5">
      <t>イライショ</t>
    </rPh>
    <phoneticPr fontId="4"/>
  </si>
  <si>
    <t>見積書</t>
    <rPh sb="0" eb="3">
      <t>ミツモリショ</t>
    </rPh>
    <phoneticPr fontId="4"/>
  </si>
  <si>
    <t>補足証憑
(ビジネスパックの内容・正規交通料金が確認できる資料)</t>
    <rPh sb="0" eb="2">
      <t>ホソク</t>
    </rPh>
    <rPh sb="2" eb="4">
      <t>ショウヒョウ</t>
    </rPh>
    <rPh sb="14" eb="16">
      <t>ナイヨウ</t>
    </rPh>
    <rPh sb="17" eb="19">
      <t>セイキ</t>
    </rPh>
    <rPh sb="19" eb="23">
      <t>コウツウリョウキン</t>
    </rPh>
    <rPh sb="24" eb="26">
      <t>カクニン</t>
    </rPh>
    <rPh sb="29" eb="31">
      <t>シリョウ</t>
    </rPh>
    <phoneticPr fontId="4"/>
  </si>
  <si>
    <t>外注費</t>
    <rPh sb="0" eb="3">
      <t>ガイチュウヒ</t>
    </rPh>
    <phoneticPr fontId="25"/>
  </si>
  <si>
    <t>　ー外注費</t>
    <rPh sb="2" eb="5">
      <t>ガイチュウヒ</t>
    </rPh>
    <phoneticPr fontId="4"/>
  </si>
  <si>
    <t>補足証憑
(2者以上の断り証憑)</t>
    <rPh sb="0" eb="2">
      <t>ホソク</t>
    </rPh>
    <rPh sb="2" eb="4">
      <t>ショウヒョウ</t>
    </rPh>
    <rPh sb="7" eb="8">
      <t>シャ</t>
    </rPh>
    <phoneticPr fontId="4"/>
  </si>
  <si>
    <t>システム利用料</t>
    <rPh sb="4" eb="7">
      <t>リヨウリョウ</t>
    </rPh>
    <phoneticPr fontId="25"/>
  </si>
  <si>
    <t>　ーシステム利用料</t>
    <rPh sb="6" eb="9">
      <t>リヨウリョウ</t>
    </rPh>
    <phoneticPr fontId="4"/>
  </si>
  <si>
    <t>●成功報酬のみのM&amp;Aマッチングサイトに複数登録する場合は、登録サイトごとに行を分けてご入力ください</t>
    <rPh sb="1" eb="5">
      <t>セイコウホウシュウ</t>
    </rPh>
    <rPh sb="20" eb="22">
      <t>フクスウ</t>
    </rPh>
    <rPh sb="22" eb="24">
      <t>トウロク</t>
    </rPh>
    <rPh sb="26" eb="28">
      <t>バアイ</t>
    </rPh>
    <rPh sb="30" eb="32">
      <t>トウロク</t>
    </rPh>
    <rPh sb="38" eb="39">
      <t>ギョウ</t>
    </rPh>
    <rPh sb="40" eb="41">
      <t>ワ</t>
    </rPh>
    <rPh sb="44" eb="46">
      <t>ニュウリョク</t>
    </rPh>
    <phoneticPr fontId="11"/>
  </si>
  <si>
    <t>J列-N列の判定Okパターン</t>
    <rPh sb="1" eb="2">
      <t>レツ</t>
    </rPh>
    <rPh sb="4" eb="5">
      <t>レツ</t>
    </rPh>
    <rPh sb="6" eb="8">
      <t>ハンテイ</t>
    </rPh>
    <phoneticPr fontId="4"/>
  </si>
  <si>
    <t>③成功報酬のみのM&amp;Aマッチングサイトに複数登録して、成功報酬を申請するため</t>
    <rPh sb="1" eb="3">
      <t>セイコウ</t>
    </rPh>
    <rPh sb="3" eb="5">
      <t>ホウシュウ</t>
    </rPh>
    <rPh sb="20" eb="24">
      <t>フクスウトウロク</t>
    </rPh>
    <rPh sb="27" eb="31">
      <t>セイコウホウシュウ</t>
    </rPh>
    <rPh sb="32" eb="34">
      <t>シンセイ</t>
    </rPh>
    <phoneticPr fontId="25"/>
  </si>
  <si>
    <t>補足証憑
(マッチングサービスの概要・報酬体系が確認できる資料)</t>
    <rPh sb="0" eb="2">
      <t>ホソク</t>
    </rPh>
    <rPh sb="2" eb="4">
      <t>ショウヒョウ</t>
    </rPh>
    <rPh sb="16" eb="18">
      <t>ガイヨウ</t>
    </rPh>
    <rPh sb="19" eb="23">
      <t>ホウシュウタイケイ</t>
    </rPh>
    <rPh sb="24" eb="26">
      <t>カクニン</t>
    </rPh>
    <rPh sb="29" eb="31">
      <t>シリョウ</t>
    </rPh>
    <phoneticPr fontId="4"/>
  </si>
  <si>
    <t>補足証憑
(2者以上からの断り証憑)</t>
    <rPh sb="0" eb="2">
      <t>ホソク</t>
    </rPh>
    <rPh sb="2" eb="4">
      <t>ショウヒョウ</t>
    </rPh>
    <rPh sb="7" eb="10">
      <t>シャイジョウ</t>
    </rPh>
    <rPh sb="13" eb="14">
      <t>コトワ</t>
    </rPh>
    <rPh sb="15" eb="17">
      <t>ショウヒョウ</t>
    </rPh>
    <phoneticPr fontId="4"/>
  </si>
  <si>
    <t>本見積先の選定理由</t>
    <rPh sb="0" eb="4">
      <t>ホンミツモリサキ</t>
    </rPh>
    <rPh sb="5" eb="9">
      <t>センテイリユウ</t>
    </rPh>
    <phoneticPr fontId="25"/>
  </si>
  <si>
    <t>補足証憑（マッチングサービスの概要・報酬体系が確認できる資料）</t>
    <rPh sb="0" eb="2">
      <t>ホソク</t>
    </rPh>
    <rPh sb="2" eb="4">
      <t>ショウヒョウ</t>
    </rPh>
    <rPh sb="15" eb="17">
      <t>ガイヨウ</t>
    </rPh>
    <rPh sb="18" eb="22">
      <t>ホウシュウタイケイ</t>
    </rPh>
    <rPh sb="23" eb="25">
      <t>カクニン</t>
    </rPh>
    <rPh sb="28" eb="30">
      <t>シリョウ</t>
    </rPh>
    <phoneticPr fontId="4"/>
  </si>
  <si>
    <t>補足証憑（2者以上からの断り証憑）</t>
    <rPh sb="0" eb="2">
      <t>ホソク</t>
    </rPh>
    <rPh sb="2" eb="4">
      <t>ショウヒョウ</t>
    </rPh>
    <rPh sb="6" eb="9">
      <t>シャイジョウ</t>
    </rPh>
    <rPh sb="12" eb="13">
      <t>コトワ</t>
    </rPh>
    <rPh sb="14" eb="16">
      <t>ショウヒョウ</t>
    </rPh>
    <phoneticPr fontId="4"/>
  </si>
  <si>
    <t>保険料</t>
    <rPh sb="0" eb="3">
      <t>ホケンリョウ</t>
    </rPh>
    <phoneticPr fontId="25"/>
  </si>
  <si>
    <t>　ー保険料</t>
    <rPh sb="2" eb="5">
      <t>ホケンリョウ</t>
    </rPh>
    <phoneticPr fontId="4"/>
  </si>
  <si>
    <t>廃業費</t>
    <rPh sb="0" eb="3">
      <t>ハイギョウヒ</t>
    </rPh>
    <phoneticPr fontId="25"/>
  </si>
  <si>
    <t>　ー廃業支援費</t>
    <rPh sb="2" eb="4">
      <t>ハイギョウ</t>
    </rPh>
    <rPh sb="4" eb="6">
      <t>シエン</t>
    </rPh>
    <rPh sb="6" eb="7">
      <t>ヒ</t>
    </rPh>
    <phoneticPr fontId="4"/>
  </si>
  <si>
    <t>　ー在庫廃棄費</t>
    <rPh sb="2" eb="4">
      <t>ザイコ</t>
    </rPh>
    <rPh sb="4" eb="6">
      <t>ハイキ</t>
    </rPh>
    <rPh sb="6" eb="7">
      <t>ヒ</t>
    </rPh>
    <phoneticPr fontId="4"/>
  </si>
  <si>
    <t>　ー解体費</t>
    <rPh sb="2" eb="5">
      <t>カイタイヒ</t>
    </rPh>
    <phoneticPr fontId="4"/>
  </si>
  <si>
    <t>　ー原状回復費</t>
    <rPh sb="2" eb="7">
      <t>ゲンジョウカイフクヒ</t>
    </rPh>
    <phoneticPr fontId="4"/>
  </si>
  <si>
    <t>　ーリースの解約費</t>
    <rPh sb="6" eb="9">
      <t>カイヤクヒ</t>
    </rPh>
    <phoneticPr fontId="4"/>
  </si>
  <si>
    <t>　ー移転・移設費用</t>
    <rPh sb="2" eb="4">
      <t>イテン</t>
    </rPh>
    <rPh sb="5" eb="8">
      <t>イセツヒ</t>
    </rPh>
    <rPh sb="8" eb="9">
      <t>ヨウ</t>
    </rPh>
    <phoneticPr fontId="4"/>
  </si>
  <si>
    <t>提出あり</t>
    <rPh sb="0" eb="2">
      <t>テイシュツ</t>
    </rPh>
    <phoneticPr fontId="25"/>
  </si>
  <si>
    <t>プルダウン戦選択</t>
    <rPh sb="5" eb="6">
      <t>セン</t>
    </rPh>
    <rPh sb="6" eb="8">
      <t>センタク</t>
    </rPh>
    <phoneticPr fontId="25"/>
  </si>
  <si>
    <t>本見積先（発注予定先）</t>
    <rPh sb="0" eb="3">
      <t>ホンミツモリ</t>
    </rPh>
    <rPh sb="3" eb="4">
      <t>サキ</t>
    </rPh>
    <rPh sb="5" eb="9">
      <t>ハッチュウヨテイ</t>
    </rPh>
    <rPh sb="9" eb="10">
      <t>サキ</t>
    </rPh>
    <phoneticPr fontId="4"/>
  </si>
  <si>
    <t>契約書
(現行締結済)</t>
    <rPh sb="0" eb="3">
      <t>ケイヤクショ</t>
    </rPh>
    <rPh sb="5" eb="7">
      <t>ゲンコウ</t>
    </rPh>
    <rPh sb="7" eb="10">
      <t>テイケツスミ</t>
    </rPh>
    <phoneticPr fontId="4"/>
  </si>
  <si>
    <t>（様式第1）</t>
    <rPh sb="1" eb="3">
      <t>ヨウシキ</t>
    </rPh>
    <rPh sb="3" eb="4">
      <t>ダイ</t>
    </rPh>
    <phoneticPr fontId="21"/>
  </si>
  <si>
    <t>年</t>
    <rPh sb="0" eb="1">
      <t>ネン</t>
    </rPh>
    <phoneticPr fontId="21"/>
  </si>
  <si>
    <t>月</t>
    <rPh sb="0" eb="1">
      <t>ツキ</t>
    </rPh>
    <phoneticPr fontId="21"/>
  </si>
  <si>
    <t>日</t>
    <rPh sb="0" eb="1">
      <t>ニチ</t>
    </rPh>
    <phoneticPr fontId="21"/>
  </si>
  <si>
    <t>事業承継・Ｍ＆Ａ補助金事務局 御中</t>
    <rPh sb="0" eb="2">
      <t>ジギョウ</t>
    </rPh>
    <rPh sb="2" eb="4">
      <t>ショウケイ</t>
    </rPh>
    <rPh sb="8" eb="11">
      <t>ホジョキン</t>
    </rPh>
    <rPh sb="10" eb="12">
      <t>オンチュウ</t>
    </rPh>
    <phoneticPr fontId="4"/>
  </si>
  <si>
    <t>交付申請番号：</t>
    <rPh sb="0" eb="6">
      <t>コウフシンセイバンゴウ</t>
    </rPh>
    <phoneticPr fontId="21"/>
  </si>
  <si>
    <t>凡例</t>
    <phoneticPr fontId="21"/>
  </si>
  <si>
    <t>自動
表示</t>
    <rPh sb="0" eb="2">
      <t>ジドウ</t>
    </rPh>
    <rPh sb="3" eb="5">
      <t>ヒョウジ</t>
    </rPh>
    <phoneticPr fontId="21"/>
  </si>
  <si>
    <t>補助事業者名：</t>
    <rPh sb="0" eb="2">
      <t>ホジョ</t>
    </rPh>
    <rPh sb="2" eb="4">
      <t>ジギョウ</t>
    </rPh>
    <rPh sb="4" eb="5">
      <t>シャ</t>
    </rPh>
    <rPh sb="5" eb="6">
      <t>メイ</t>
    </rPh>
    <phoneticPr fontId="21"/>
  </si>
  <si>
    <t>共同申請者名：</t>
    <rPh sb="0" eb="5">
      <t>キョウドウシンセイシャ</t>
    </rPh>
    <rPh sb="5" eb="6">
      <t>メイ</t>
    </rPh>
    <phoneticPr fontId="21"/>
  </si>
  <si>
    <t>中小企業生産性革命推進事業　事業承継・Ｍ＆Ａ補助金（専門家活用枠）交付申請書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22" eb="25">
      <t>ホジョキン</t>
    </rPh>
    <phoneticPr fontId="4"/>
  </si>
  <si>
    <t>記</t>
    <rPh sb="0" eb="1">
      <t>キ</t>
    </rPh>
    <phoneticPr fontId="4"/>
  </si>
  <si>
    <t>１．</t>
    <phoneticPr fontId="25"/>
  </si>
  <si>
    <t>ⅰ.補助事業期間中に変更できない申請内容に、変更が生じた</t>
    <rPh sb="2" eb="4">
      <t>ホジョ</t>
    </rPh>
    <rPh sb="4" eb="6">
      <t>ジギョウ</t>
    </rPh>
    <rPh sb="6" eb="8">
      <t>キカン</t>
    </rPh>
    <rPh sb="8" eb="9">
      <t>チュウ</t>
    </rPh>
    <rPh sb="10" eb="12">
      <t>ヘンコウ</t>
    </rPh>
    <rPh sb="16" eb="20">
      <t>シンセイナイヨウ</t>
    </rPh>
    <rPh sb="22" eb="24">
      <t>ヘンコウ</t>
    </rPh>
    <rPh sb="25" eb="26">
      <t>ショウ</t>
    </rPh>
    <phoneticPr fontId="4"/>
  </si>
  <si>
    <t>ⅱ.補助事業期間中に補助事業の遂行が困難になった</t>
    <rPh sb="2" eb="4">
      <t>ホジョ</t>
    </rPh>
    <rPh sb="4" eb="6">
      <t>ジギョウ</t>
    </rPh>
    <rPh sb="6" eb="8">
      <t>キカン</t>
    </rPh>
    <rPh sb="8" eb="9">
      <t>ナカ</t>
    </rPh>
    <rPh sb="10" eb="12">
      <t>ホジョ</t>
    </rPh>
    <rPh sb="12" eb="14">
      <t>ジギョウ</t>
    </rPh>
    <rPh sb="15" eb="17">
      <t>スイコウ</t>
    </rPh>
    <rPh sb="18" eb="20">
      <t>コンナン</t>
    </rPh>
    <phoneticPr fontId="4"/>
  </si>
  <si>
    <t>ⅲ.『補助金交付決定通知書（様式第1）』を受領したが補助金交付を辞退する</t>
    <phoneticPr fontId="4"/>
  </si>
  <si>
    <t>2．</t>
    <phoneticPr fontId="25"/>
  </si>
  <si>
    <t>補助事業の開始及び完了予定日</t>
    <rPh sb="0" eb="4">
      <t>ホジョジギョウ</t>
    </rPh>
    <rPh sb="5" eb="7">
      <t>カイシ</t>
    </rPh>
    <rPh sb="7" eb="8">
      <t>オヨ</t>
    </rPh>
    <rPh sb="9" eb="14">
      <t>カンリョウヨテイビ</t>
    </rPh>
    <phoneticPr fontId="4"/>
  </si>
  <si>
    <t>2.1 補助事業の開始予定日</t>
    <rPh sb="4" eb="6">
      <t>ホジョ</t>
    </rPh>
    <rPh sb="6" eb="8">
      <t>ジギョウ</t>
    </rPh>
    <rPh sb="9" eb="11">
      <t>カイシ</t>
    </rPh>
    <rPh sb="11" eb="14">
      <t>ヨテイビ</t>
    </rPh>
    <phoneticPr fontId="4"/>
  </si>
  <si>
    <t>2.2 補助事業の完了予定日</t>
    <rPh sb="4" eb="6">
      <t>ホジョ</t>
    </rPh>
    <rPh sb="6" eb="8">
      <t>ジギョウ</t>
    </rPh>
    <rPh sb="9" eb="11">
      <t>カンリョウ</t>
    </rPh>
    <rPh sb="11" eb="13">
      <t>ヨテイ</t>
    </rPh>
    <rPh sb="13" eb="14">
      <t>ビ</t>
    </rPh>
    <phoneticPr fontId="4"/>
  </si>
  <si>
    <t>補助事業者の変更</t>
    <rPh sb="0" eb="2">
      <t>ホジョ</t>
    </rPh>
    <rPh sb="2" eb="4">
      <t>ジギョウ</t>
    </rPh>
    <rPh sb="4" eb="5">
      <t>シャ</t>
    </rPh>
    <rPh sb="6" eb="8">
      <t>ヘンコウ</t>
    </rPh>
    <phoneticPr fontId="4"/>
  </si>
  <si>
    <t>月</t>
    <rPh sb="0" eb="1">
      <t>ガツ</t>
    </rPh>
    <phoneticPr fontId="21"/>
  </si>
  <si>
    <t>~</t>
    <phoneticPr fontId="4"/>
  </si>
  <si>
    <t>支援類型の変更</t>
    <rPh sb="0" eb="2">
      <t>シエン</t>
    </rPh>
    <rPh sb="2" eb="4">
      <t>ルイケイ</t>
    </rPh>
    <rPh sb="5" eb="7">
      <t>ヘンコウ</t>
    </rPh>
    <phoneticPr fontId="4"/>
  </si>
  <si>
    <t>補助事業期間の変更</t>
    <rPh sb="0" eb="2">
      <t>ホジョ</t>
    </rPh>
    <rPh sb="2" eb="4">
      <t>ジギョウ</t>
    </rPh>
    <rPh sb="4" eb="6">
      <t>キカン</t>
    </rPh>
    <rPh sb="7" eb="9">
      <t>ヘンコウ</t>
    </rPh>
    <phoneticPr fontId="4"/>
  </si>
  <si>
    <t>3．</t>
    <phoneticPr fontId="25"/>
  </si>
  <si>
    <t>補助事業実施場所に係る住所</t>
    <rPh sb="0" eb="8">
      <t>ホジョジギョウジッシバショ</t>
    </rPh>
    <rPh sb="9" eb="10">
      <t>カカワ</t>
    </rPh>
    <rPh sb="11" eb="13">
      <t>ジュウショ</t>
    </rPh>
    <phoneticPr fontId="4"/>
  </si>
  <si>
    <t>引継ぎ形態の変更</t>
    <rPh sb="0" eb="2">
      <t>ヒキツ</t>
    </rPh>
    <rPh sb="3" eb="5">
      <t>ケイタイ</t>
    </rPh>
    <rPh sb="6" eb="8">
      <t>ヘンコウ</t>
    </rPh>
    <phoneticPr fontId="4"/>
  </si>
  <si>
    <t>3.1 住所①</t>
    <rPh sb="4" eb="6">
      <t>ジュウショ</t>
    </rPh>
    <phoneticPr fontId="4"/>
  </si>
  <si>
    <t>共同申請者の変更</t>
    <rPh sb="0" eb="2">
      <t>キョウドウ</t>
    </rPh>
    <rPh sb="2" eb="5">
      <t>シンセイシャ</t>
    </rPh>
    <rPh sb="6" eb="8">
      <t>ヘンコウ</t>
    </rPh>
    <phoneticPr fontId="4"/>
  </si>
  <si>
    <t>3.2 住所②</t>
    <rPh sb="4" eb="6">
      <t>ジュウショ</t>
    </rPh>
    <phoneticPr fontId="4"/>
  </si>
  <si>
    <t>補助対象経費の変更</t>
    <rPh sb="0" eb="6">
      <t>ホジョタイショウケイヒ</t>
    </rPh>
    <rPh sb="7" eb="9">
      <t>ヘンコウ</t>
    </rPh>
    <phoneticPr fontId="4"/>
  </si>
  <si>
    <t>3.3 住所③</t>
    <rPh sb="4" eb="6">
      <t>ジュウショ</t>
    </rPh>
    <phoneticPr fontId="4"/>
  </si>
  <si>
    <t>3.4 住所④</t>
    <rPh sb="4" eb="6">
      <t>ジュウショ</t>
    </rPh>
    <phoneticPr fontId="4"/>
  </si>
  <si>
    <t>4．</t>
    <phoneticPr fontId="25"/>
  </si>
  <si>
    <t>5．</t>
    <phoneticPr fontId="25"/>
  </si>
  <si>
    <t>補助対象経費（税抜き、単位：円）</t>
    <rPh sb="0" eb="2">
      <t>ホジョ</t>
    </rPh>
    <rPh sb="2" eb="4">
      <t>タイショウ</t>
    </rPh>
    <rPh sb="4" eb="6">
      <t>ケイヒ</t>
    </rPh>
    <rPh sb="8" eb="9">
      <t>ヌ</t>
    </rPh>
    <phoneticPr fontId="4"/>
  </si>
  <si>
    <t>6．</t>
    <phoneticPr fontId="25"/>
  </si>
  <si>
    <t>補助金交付申請額（税抜き、単位：円）</t>
    <rPh sb="0" eb="8">
      <t>ホジョキンコウフシンセイガク</t>
    </rPh>
    <rPh sb="10" eb="11">
      <t>ヌ</t>
    </rPh>
    <phoneticPr fontId="4"/>
  </si>
  <si>
    <t>7．</t>
    <phoneticPr fontId="25"/>
  </si>
  <si>
    <t>補助事業に要する経費、補助対象経費及び補助金の配分額</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5">
      <t>ハイブン</t>
    </rPh>
    <rPh sb="25" eb="26">
      <t>ガク</t>
    </rPh>
    <phoneticPr fontId="4"/>
  </si>
  <si>
    <t>本ファイルの費目別明細書のとおり</t>
    <rPh sb="0" eb="1">
      <t>ホン</t>
    </rPh>
    <rPh sb="6" eb="9">
      <t>ヒモクベツ</t>
    </rPh>
    <rPh sb="9" eb="12">
      <t>メイサイショ</t>
    </rPh>
    <phoneticPr fontId="4"/>
  </si>
  <si>
    <t>8．</t>
    <phoneticPr fontId="25"/>
  </si>
  <si>
    <t>同上の金額の算出基礎</t>
    <rPh sb="0" eb="2">
      <t>ドウジョウ</t>
    </rPh>
    <rPh sb="3" eb="5">
      <t>キンガク</t>
    </rPh>
    <rPh sb="6" eb="8">
      <t>サンシュツ</t>
    </rPh>
    <rPh sb="8" eb="10">
      <t>キソ</t>
    </rPh>
    <phoneticPr fontId="4"/>
  </si>
  <si>
    <t>経費明細表</t>
    <rPh sb="0" eb="2">
      <t>ケイヒ</t>
    </rPh>
    <rPh sb="2" eb="5">
      <t>メイサイヒョウ</t>
    </rPh>
    <phoneticPr fontId="4"/>
  </si>
  <si>
    <t>1.補助率</t>
    <rPh sb="2" eb="5">
      <t>ホジョリツ</t>
    </rPh>
    <phoneticPr fontId="4"/>
  </si>
  <si>
    <t>項目</t>
    <rPh sb="0" eb="2">
      <t>コウモク</t>
    </rPh>
    <phoneticPr fontId="4"/>
  </si>
  <si>
    <t>数値</t>
    <rPh sb="0" eb="2">
      <t>スウチ</t>
    </rPh>
    <phoneticPr fontId="4"/>
  </si>
  <si>
    <t>補助率</t>
    <rPh sb="0" eb="3">
      <t>ホジョリツ</t>
    </rPh>
    <phoneticPr fontId="9"/>
  </si>
  <si>
    <t>2.公募申請_申請内容</t>
    <rPh sb="2" eb="4">
      <t>コウボ</t>
    </rPh>
    <rPh sb="4" eb="6">
      <t>シンセイ</t>
    </rPh>
    <rPh sb="7" eb="9">
      <t>シンセイ</t>
    </rPh>
    <rPh sb="9" eb="11">
      <t>ナイヨウ</t>
    </rPh>
    <phoneticPr fontId="4"/>
  </si>
  <si>
    <t>金額</t>
    <rPh sb="0" eb="2">
      <t>キンガク</t>
    </rPh>
    <phoneticPr fontId="4"/>
  </si>
  <si>
    <t>事業費の交付予定額（単位：円）</t>
  </si>
  <si>
    <t>デュー・ディリジェンスに係る費用の交付予定額（単位：円）</t>
  </si>
  <si>
    <t>廃業費の交付予定額（単位：円）</t>
  </si>
  <si>
    <t>3.交付申請_申請内容概要</t>
    <rPh sb="2" eb="4">
      <t>コウフ</t>
    </rPh>
    <rPh sb="4" eb="6">
      <t>シンセイ</t>
    </rPh>
    <rPh sb="7" eb="9">
      <t>シンセイ</t>
    </rPh>
    <rPh sb="9" eb="11">
      <t>ナイヨウ</t>
    </rPh>
    <rPh sb="11" eb="13">
      <t>ガイヨウ</t>
    </rPh>
    <phoneticPr fontId="4"/>
  </si>
  <si>
    <t>費目別明細表のリンク</t>
    <rPh sb="0" eb="3">
      <t>ヒモクベツ</t>
    </rPh>
    <rPh sb="3" eb="6">
      <t>メイサイヒョウ</t>
    </rPh>
    <phoneticPr fontId="4"/>
  </si>
  <si>
    <t>委託費（その他）</t>
    <rPh sb="6" eb="7">
      <t>タ</t>
    </rPh>
    <phoneticPr fontId="4"/>
  </si>
  <si>
    <t>費目別明細書（委託費）</t>
  </si>
  <si>
    <t>委託費（うち、M&amp;A仲介・FA費用）</t>
  </si>
  <si>
    <t>委託費（うち、デュー・ディリジェンス費用）</t>
  </si>
  <si>
    <t>合計_有資格者以外</t>
    <rPh sb="0" eb="2">
      <t>ゴウケイ</t>
    </rPh>
    <rPh sb="3" eb="9">
      <t>ユウシカクシャイガイ</t>
    </rPh>
    <phoneticPr fontId="25"/>
  </si>
  <si>
    <t>費目別明細書（委託費）</t>
    <phoneticPr fontId="4"/>
  </si>
  <si>
    <t>合計_有資格者</t>
    <rPh sb="0" eb="2">
      <t>ゴウケイ</t>
    </rPh>
    <rPh sb="3" eb="7">
      <t>ユウシカクシャ</t>
    </rPh>
    <phoneticPr fontId="25"/>
  </si>
  <si>
    <t>謝金</t>
  </si>
  <si>
    <t>費目別明細書（謝金）</t>
  </si>
  <si>
    <t>旅費</t>
  </si>
  <si>
    <t>費目別明細書（旅費）</t>
  </si>
  <si>
    <t>外注費</t>
  </si>
  <si>
    <t>費目別明細書（外注費）</t>
  </si>
  <si>
    <t>システム利用料</t>
  </si>
  <si>
    <t>費目別明細書（システム利用料）</t>
  </si>
  <si>
    <t>保険料</t>
  </si>
  <si>
    <t>費目別明細書（保険料）</t>
  </si>
  <si>
    <t>廃業支援費</t>
    <rPh sb="0" eb="2">
      <t>ハイギョウ</t>
    </rPh>
    <rPh sb="2" eb="4">
      <t>シエン</t>
    </rPh>
    <rPh sb="4" eb="5">
      <t>ヒ</t>
    </rPh>
    <phoneticPr fontId="4"/>
  </si>
  <si>
    <t>費目別明細書（廃業費）</t>
  </si>
  <si>
    <t>在庫廃棄費</t>
    <rPh sb="0" eb="2">
      <t>ザイコ</t>
    </rPh>
    <rPh sb="2" eb="4">
      <t>ハイキ</t>
    </rPh>
    <rPh sb="4" eb="5">
      <t>ヒ</t>
    </rPh>
    <phoneticPr fontId="4"/>
  </si>
  <si>
    <t>解体費</t>
    <rPh sb="0" eb="3">
      <t>カイタイヒ</t>
    </rPh>
    <phoneticPr fontId="4"/>
  </si>
  <si>
    <t>原状回復費</t>
    <rPh sb="0" eb="5">
      <t>ゲンジョウカイフクヒ</t>
    </rPh>
    <phoneticPr fontId="4"/>
  </si>
  <si>
    <t>リースの解約費</t>
    <rPh sb="4" eb="7">
      <t>カイヤクヒ</t>
    </rPh>
    <phoneticPr fontId="4"/>
  </si>
  <si>
    <t>移転・移設費用</t>
    <rPh sb="0" eb="2">
      <t>イテン</t>
    </rPh>
    <rPh sb="3" eb="6">
      <t>イセツヒ</t>
    </rPh>
    <rPh sb="6" eb="7">
      <t>ヨウ</t>
    </rPh>
    <phoneticPr fontId="4"/>
  </si>
  <si>
    <t>4.交付申請_申請内容補正（デュー・ディリジェンス費用）</t>
    <rPh sb="2" eb="4">
      <t>コウフ</t>
    </rPh>
    <rPh sb="4" eb="6">
      <t>シンセイ</t>
    </rPh>
    <rPh sb="7" eb="9">
      <t>シンセイ</t>
    </rPh>
    <rPh sb="9" eb="11">
      <t>ナイヨウ</t>
    </rPh>
    <rPh sb="11" eb="13">
      <t>ホセイ</t>
    </rPh>
    <rPh sb="25" eb="27">
      <t>ヒヨウ</t>
    </rPh>
    <phoneticPr fontId="4"/>
  </si>
  <si>
    <t>No.</t>
    <phoneticPr fontId="4"/>
  </si>
  <si>
    <t>経費区分</t>
    <rPh sb="0" eb="2">
      <t>ケイヒ</t>
    </rPh>
    <rPh sb="2" eb="4">
      <t>クブン</t>
    </rPh>
    <phoneticPr fontId="4"/>
  </si>
  <si>
    <t>上限※公募要領上</t>
    <rPh sb="0" eb="2">
      <t>ジョウゲン</t>
    </rPh>
    <rPh sb="3" eb="8">
      <t>コウボヨウリョウジョウ</t>
    </rPh>
    <phoneticPr fontId="4"/>
  </si>
  <si>
    <t>合計_有資格者以外</t>
    <rPh sb="0" eb="2">
      <t>ゴウケイ</t>
    </rPh>
    <rPh sb="3" eb="7">
      <t>ユウシカクシャ</t>
    </rPh>
    <rPh sb="7" eb="9">
      <t>イガイ</t>
    </rPh>
    <phoneticPr fontId="25"/>
  </si>
  <si>
    <t>委託費（うち、デュー・ディリジェンス費用）有資格者①</t>
    <rPh sb="21" eb="25">
      <t>ユウシカクシャ</t>
    </rPh>
    <phoneticPr fontId="4"/>
  </si>
  <si>
    <t>委託費（うち、デュー・ディリジェンス費用）有資格者②</t>
    <rPh sb="21" eb="25">
      <t>ユウシカクシャ</t>
    </rPh>
    <phoneticPr fontId="4"/>
  </si>
  <si>
    <t>委託費（うち、デュー・ディリジェンス費用）有資格者③</t>
    <rPh sb="21" eb="25">
      <t>ユウシカクシャ</t>
    </rPh>
    <phoneticPr fontId="4"/>
  </si>
  <si>
    <t>委託費（うち、デュー・ディリジェンス費用）有資格者④</t>
    <rPh sb="21" eb="25">
      <t>ユウシカクシャ</t>
    </rPh>
    <phoneticPr fontId="4"/>
  </si>
  <si>
    <t>委託費（うち、デュー・ディリジェンス費用）有資格者⑤</t>
    <rPh sb="21" eb="25">
      <t>ユウシカクシャ</t>
    </rPh>
    <phoneticPr fontId="4"/>
  </si>
  <si>
    <t>5.交付申請_申請額</t>
    <rPh sb="2" eb="4">
      <t>コウフ</t>
    </rPh>
    <rPh sb="4" eb="6">
      <t>シンセイ</t>
    </rPh>
    <rPh sb="7" eb="9">
      <t>シンセイ</t>
    </rPh>
    <rPh sb="9" eb="10">
      <t>ガク</t>
    </rPh>
    <phoneticPr fontId="4"/>
  </si>
  <si>
    <t>上限1※公募要領上</t>
    <rPh sb="0" eb="2">
      <t>ジョウゲン</t>
    </rPh>
    <rPh sb="4" eb="9">
      <t>コウボヨウリョウジョウ</t>
    </rPh>
    <phoneticPr fontId="4"/>
  </si>
  <si>
    <t>上限2※公募要領上</t>
    <rPh sb="0" eb="2">
      <t>ジョウゲン</t>
    </rPh>
    <rPh sb="4" eb="9">
      <t>コウボヨウリョウジョウ</t>
    </rPh>
    <phoneticPr fontId="4"/>
  </si>
  <si>
    <t>〇Ⅰ.事業費、Ⅱ.デュー・ディリジェンスに係る費用の精緻化</t>
    <rPh sb="26" eb="29">
      <t>セイチカ</t>
    </rPh>
    <phoneticPr fontId="4"/>
  </si>
  <si>
    <t>①補助対象経費の集計</t>
    <rPh sb="1" eb="7">
      <t>ホジョタイショウケイヒ</t>
    </rPh>
    <rPh sb="8" eb="10">
      <t>シュウケイ</t>
    </rPh>
    <phoneticPr fontId="4"/>
  </si>
  <si>
    <t>事業費(DD費用以外)_補助対象経費</t>
    <rPh sb="0" eb="3">
      <t>ジギョウヒ</t>
    </rPh>
    <rPh sb="12" eb="18">
      <t>ホジョタイショウケイヒ</t>
    </rPh>
    <phoneticPr fontId="4"/>
  </si>
  <si>
    <t>DD費用_補助対象経費</t>
    <rPh sb="5" eb="11">
      <t>ホジョタイショウケイヒ</t>
    </rPh>
    <phoneticPr fontId="4"/>
  </si>
  <si>
    <t>②Ⅰ.事業費、Ⅱ.デュー・ディリジェンスに係る費用への振分け</t>
    <rPh sb="27" eb="29">
      <t>フリワ</t>
    </rPh>
    <phoneticPr fontId="4"/>
  </si>
  <si>
    <t>〇事業費（Ⅰ＋Ⅱ）の合計</t>
    <rPh sb="1" eb="4">
      <t>ジギョウヒ</t>
    </rPh>
    <rPh sb="10" eb="12">
      <t>ゴウケイ</t>
    </rPh>
    <phoneticPr fontId="4"/>
  </si>
  <si>
    <t>〇Ⅲ.廃業費に係る費用の合計</t>
    <rPh sb="3" eb="5">
      <t>ハイギョウ</t>
    </rPh>
    <rPh sb="5" eb="6">
      <t>ヒ</t>
    </rPh>
    <rPh sb="7" eb="8">
      <t>カカワ</t>
    </rPh>
    <rPh sb="9" eb="11">
      <t>ヒヨウ</t>
    </rPh>
    <rPh sb="12" eb="14">
      <t>ゴウケイ</t>
    </rPh>
    <phoneticPr fontId="4"/>
  </si>
  <si>
    <t>〇Ⅰ＋Ⅱ＋Ⅲの合計</t>
    <phoneticPr fontId="4"/>
  </si>
  <si>
    <t>補助対象経費
（税抜き、単位：円）</t>
    <rPh sb="0" eb="4">
      <t>ホジョタイショウ</t>
    </rPh>
    <rPh sb="4" eb="6">
      <t>ケイヒ</t>
    </rPh>
    <phoneticPr fontId="4"/>
  </si>
  <si>
    <t>補助金交付申請額
（税抜き、単位：円）</t>
    <rPh sb="0" eb="3">
      <t>ホジョキン</t>
    </rPh>
    <rPh sb="3" eb="8">
      <t>コウフシンセイガク</t>
    </rPh>
    <phoneticPr fontId="4"/>
  </si>
  <si>
    <t>5'.交付申請_申請額（判定）</t>
    <rPh sb="3" eb="5">
      <t>コウフ</t>
    </rPh>
    <rPh sb="5" eb="7">
      <t>シンセイ</t>
    </rPh>
    <rPh sb="8" eb="10">
      <t>シンセイ</t>
    </rPh>
    <rPh sb="10" eb="11">
      <t>ガク</t>
    </rPh>
    <rPh sb="12" eb="14">
      <t>ハンテイ</t>
    </rPh>
    <phoneticPr fontId="4"/>
  </si>
  <si>
    <t>判定項目</t>
    <rPh sb="0" eb="2">
      <t>ハンテイ</t>
    </rPh>
    <rPh sb="2" eb="4">
      <t>コウモク</t>
    </rPh>
    <phoneticPr fontId="4"/>
  </si>
  <si>
    <t>I.事業費に係る費用の合計</t>
    <rPh sb="6" eb="7">
      <t>カカワ</t>
    </rPh>
    <rPh sb="8" eb="10">
      <t>ヒヨウ</t>
    </rPh>
    <rPh sb="11" eb="13">
      <t>ゴウケイ</t>
    </rPh>
    <phoneticPr fontId="4"/>
  </si>
  <si>
    <t>事業費（Ⅰ＋Ⅱ）の合計</t>
    <rPh sb="0" eb="3">
      <t>ジギョウヒ</t>
    </rPh>
    <rPh sb="9" eb="11">
      <t>ゴウケイ</t>
    </rPh>
    <phoneticPr fontId="4"/>
  </si>
  <si>
    <t>Ⅲ.廃業費に係る費用の合計</t>
    <rPh sb="2" eb="4">
      <t>ハイギョウ</t>
    </rPh>
    <rPh sb="4" eb="5">
      <t>ヒ</t>
    </rPh>
    <rPh sb="6" eb="7">
      <t>カカワ</t>
    </rPh>
    <rPh sb="8" eb="10">
      <t>ヒヨウ</t>
    </rPh>
    <rPh sb="11" eb="13">
      <t>ゴウケイ</t>
    </rPh>
    <phoneticPr fontId="4"/>
  </si>
  <si>
    <t>補助上限額（公募申請時の申請金額以下）</t>
    <rPh sb="0" eb="5">
      <t>ホジョジョウゲンガク</t>
    </rPh>
    <rPh sb="6" eb="11">
      <t>コウボシンセイジ</t>
    </rPh>
    <rPh sb="12" eb="14">
      <t>シンセイ</t>
    </rPh>
    <rPh sb="14" eb="16">
      <t>キンガク</t>
    </rPh>
    <rPh sb="16" eb="18">
      <t>イカ</t>
    </rPh>
    <phoneticPr fontId="4"/>
  </si>
  <si>
    <t>補助下限額（50万円以上）</t>
    <rPh sb="0" eb="5">
      <t>ホジョカゲンガク</t>
    </rPh>
    <rPh sb="8" eb="10">
      <t>マンエン</t>
    </rPh>
    <rPh sb="10" eb="12">
      <t>イジョウ</t>
    </rPh>
    <phoneticPr fontId="4"/>
  </si>
  <si>
    <t>経費コード</t>
    <rPh sb="0" eb="2">
      <t>ケイヒ</t>
    </rPh>
    <phoneticPr fontId="4"/>
  </si>
  <si>
    <t>A</t>
    <phoneticPr fontId="4"/>
  </si>
  <si>
    <t>AA</t>
    <phoneticPr fontId="4"/>
  </si>
  <si>
    <t>委託費（うち、M&amp;A仲介・FA費用）</t>
    <phoneticPr fontId="4"/>
  </si>
  <si>
    <t>AB</t>
    <phoneticPr fontId="4"/>
  </si>
  <si>
    <t>委託費（うち、デュー・ディリジェンス費用）</t>
    <phoneticPr fontId="4"/>
  </si>
  <si>
    <t>B</t>
    <phoneticPr fontId="4"/>
  </si>
  <si>
    <t>謝金</t>
    <phoneticPr fontId="4"/>
  </si>
  <si>
    <t>C</t>
    <phoneticPr fontId="4"/>
  </si>
  <si>
    <t>旅費</t>
    <phoneticPr fontId="4"/>
  </si>
  <si>
    <t>D</t>
    <phoneticPr fontId="4"/>
  </si>
  <si>
    <t>外注費</t>
    <phoneticPr fontId="4"/>
  </si>
  <si>
    <t>E</t>
    <phoneticPr fontId="4"/>
  </si>
  <si>
    <t>システム利用料</t>
    <phoneticPr fontId="4"/>
  </si>
  <si>
    <t>F</t>
    <phoneticPr fontId="4"/>
  </si>
  <si>
    <t>保険料</t>
    <phoneticPr fontId="4"/>
  </si>
  <si>
    <t>G</t>
    <phoneticPr fontId="4"/>
  </si>
  <si>
    <t>設備費</t>
    <rPh sb="0" eb="3">
      <t>セツビヒ</t>
    </rPh>
    <phoneticPr fontId="4"/>
  </si>
  <si>
    <t>H</t>
    <phoneticPr fontId="4"/>
  </si>
  <si>
    <t>産業財産検討関連経費</t>
    <rPh sb="0" eb="2">
      <t>サンギョウ</t>
    </rPh>
    <rPh sb="2" eb="6">
      <t>ザイサンケントウ</t>
    </rPh>
    <rPh sb="6" eb="10">
      <t>カンレンケイヒ</t>
    </rPh>
    <phoneticPr fontId="4"/>
  </si>
  <si>
    <t>I</t>
    <phoneticPr fontId="4"/>
  </si>
  <si>
    <t>J</t>
    <phoneticPr fontId="4"/>
  </si>
  <si>
    <t>K</t>
    <phoneticPr fontId="4"/>
  </si>
  <si>
    <t>L</t>
    <phoneticPr fontId="4"/>
  </si>
  <si>
    <t>M</t>
    <phoneticPr fontId="4"/>
  </si>
  <si>
    <t>N</t>
    <phoneticPr fontId="4"/>
  </si>
  <si>
    <t>　事業承継・Ｍ＆Ａ補助金交付規程（以下「交付規程」という。）第５条第１項の規定に基づき、上記補助金の交付について下記のとおり申請します。 
　なお、補助金等に係る予算の執行の適正化に関する法律（昭和３０年法律第１７９号）、補助金等に係る予算の執行の適正化に関する法律施行令（昭和３０年政令第２５５号）、中小企業生産性革命推進事業補助金交付要綱及び交付規程の定めるところに従うことを承知の上、申請します。</t>
    <phoneticPr fontId="4"/>
  </si>
  <si>
    <t>5110_事業費の補助事業に要する経費（税抜き、単位：円）</t>
    <rPh sb="5" eb="8">
      <t>ジギョウヒ</t>
    </rPh>
    <rPh sb="9" eb="13">
      <t>ホジョジギョウ</t>
    </rPh>
    <rPh sb="14" eb="15">
      <t>ヨウ</t>
    </rPh>
    <rPh sb="17" eb="19">
      <t>ケイヒ</t>
    </rPh>
    <rPh sb="20" eb="21">
      <t>ゼイ</t>
    </rPh>
    <rPh sb="21" eb="22">
      <t>ヌ</t>
    </rPh>
    <rPh sb="24" eb="26">
      <t>タンイ</t>
    </rPh>
    <rPh sb="27" eb="28">
      <t>エン</t>
    </rPh>
    <phoneticPr fontId="2"/>
  </si>
  <si>
    <t>事業費の補助事業に要する経費（税抜き、単位：円）</t>
    <rPh sb="0" eb="3">
      <t>ジギョウヒ</t>
    </rPh>
    <rPh sb="4" eb="8">
      <t>ホジョジギョウ</t>
    </rPh>
    <rPh sb="9" eb="10">
      <t>ヨウ</t>
    </rPh>
    <rPh sb="12" eb="14">
      <t>ケイヒ</t>
    </rPh>
    <rPh sb="15" eb="16">
      <t>ゼイ</t>
    </rPh>
    <rPh sb="16" eb="17">
      <t>ヌ</t>
    </rPh>
    <rPh sb="19" eb="21">
      <t>タンイ</t>
    </rPh>
    <rPh sb="22" eb="23">
      <t>エン</t>
    </rPh>
    <phoneticPr fontId="2"/>
  </si>
  <si>
    <t>廃業費の補助事業に要する経費（税抜き、単位：円）</t>
    <rPh sb="0" eb="3">
      <t>ハイギョウヒ</t>
    </rPh>
    <rPh sb="4" eb="8">
      <t>ホジョジギョウ</t>
    </rPh>
    <rPh sb="9" eb="10">
      <t>ヨウ</t>
    </rPh>
    <rPh sb="12" eb="14">
      <t>ケイヒ</t>
    </rPh>
    <rPh sb="15" eb="16">
      <t>ゼイ</t>
    </rPh>
    <rPh sb="16" eb="17">
      <t>ヌ</t>
    </rPh>
    <rPh sb="19" eb="21">
      <t>タンイ</t>
    </rPh>
    <rPh sb="22" eb="23">
      <t>エン</t>
    </rPh>
    <phoneticPr fontId="2"/>
  </si>
  <si>
    <t>5210_廃業費の補助事業に要する経費（税抜き、単位：円）</t>
    <rPh sb="5" eb="8">
      <t>ハイギョウヒ</t>
    </rPh>
    <rPh sb="9" eb="13">
      <t>ホジョジギョウ</t>
    </rPh>
    <rPh sb="14" eb="15">
      <t>ヨウ</t>
    </rPh>
    <rPh sb="17" eb="19">
      <t>ケイヒ</t>
    </rPh>
    <rPh sb="20" eb="21">
      <t>ゼイ</t>
    </rPh>
    <rPh sb="21" eb="22">
      <t>ヌ</t>
    </rPh>
    <rPh sb="24" eb="26">
      <t>タンイ</t>
    </rPh>
    <rPh sb="27" eb="28">
      <t>エン</t>
    </rPh>
    <phoneticPr fontId="2"/>
  </si>
  <si>
    <t>5310_補助事業に要する経費（税抜き、単位：円）</t>
    <rPh sb="17" eb="18">
      <t>ヌ</t>
    </rPh>
    <phoneticPr fontId="4"/>
  </si>
  <si>
    <t>補助事業に要する経費（税抜き、単位：円）</t>
    <rPh sb="0" eb="2">
      <t>ホジョ</t>
    </rPh>
    <rPh sb="2" eb="4">
      <t>ジギョウ</t>
    </rPh>
    <rPh sb="5" eb="6">
      <t>ヨウ</t>
    </rPh>
    <rPh sb="8" eb="10">
      <t>ケイヒ</t>
    </rPh>
    <rPh sb="12" eb="13">
      <t>ヌ</t>
    </rPh>
    <phoneticPr fontId="4"/>
  </si>
  <si>
    <t>補助事業に要する経費（税抜き、単位：円）</t>
    <rPh sb="0" eb="4">
      <t>ホジョジギョウ</t>
    </rPh>
    <rPh sb="5" eb="6">
      <t>ヨウ</t>
    </rPh>
    <rPh sb="8" eb="10">
      <t>ケイヒ</t>
    </rPh>
    <rPh sb="12" eb="13">
      <t>ヌ</t>
    </rPh>
    <phoneticPr fontId="4"/>
  </si>
  <si>
    <t>補助事業に要する経費
（税抜き）</t>
    <rPh sb="0" eb="4">
      <t>ホジョジギョウ</t>
    </rPh>
    <rPh sb="5" eb="6">
      <t>ヨウ</t>
    </rPh>
    <rPh sb="8" eb="10">
      <t>ケイヒ</t>
    </rPh>
    <rPh sb="12" eb="14">
      <t>ゼイヌ</t>
    </rPh>
    <phoneticPr fontId="9"/>
  </si>
  <si>
    <t>補助対象経費
（税抜き）</t>
    <rPh sb="0" eb="6">
      <t>ホジョタイショウケイヒ</t>
    </rPh>
    <rPh sb="8" eb="10">
      <t>ゼイヌキ</t>
    </rPh>
    <phoneticPr fontId="9"/>
  </si>
  <si>
    <t>補助事業に要する経費
（税抜き）</t>
    <rPh sb="0" eb="4">
      <t>ホジョジギョウ</t>
    </rPh>
    <rPh sb="5" eb="6">
      <t>ヨウ</t>
    </rPh>
    <rPh sb="8" eb="10">
      <t>ケイヒ</t>
    </rPh>
    <rPh sb="13" eb="14">
      <t>ヌ</t>
    </rPh>
    <phoneticPr fontId="4"/>
  </si>
  <si>
    <t>補助対象経費
（税抜き）</t>
    <rPh sb="0" eb="6">
      <t>ホジョタイショウケイヒ</t>
    </rPh>
    <rPh sb="8" eb="10">
      <t>ゼイヌキ</t>
    </rPh>
    <phoneticPr fontId="4"/>
  </si>
  <si>
    <t>補助事業に要する経費
（税抜き）</t>
    <rPh sb="0" eb="4">
      <t>ホジョジギョウ</t>
    </rPh>
    <rPh sb="5" eb="6">
      <t>ヨウ</t>
    </rPh>
    <rPh sb="8" eb="10">
      <t>ケイヒ</t>
    </rPh>
    <rPh sb="12" eb="14">
      <t>ゼイヌ</t>
    </rPh>
    <phoneticPr fontId="4"/>
  </si>
  <si>
    <t>補助事業に要する経費
（税抜き）</t>
    <rPh sb="0" eb="4">
      <t>ホジョジギョウ</t>
    </rPh>
    <rPh sb="5" eb="6">
      <t>ヨウ</t>
    </rPh>
    <rPh sb="8" eb="10">
      <t>ケイヒ</t>
    </rPh>
    <rPh sb="12" eb="13">
      <t>ゼイ</t>
    </rPh>
    <rPh sb="13" eb="14">
      <t>ヌ</t>
    </rPh>
    <phoneticPr fontId="4"/>
  </si>
  <si>
    <t>相見積額（税抜き）</t>
    <rPh sb="0" eb="3">
      <t>アイミツモリ</t>
    </rPh>
    <rPh sb="3" eb="4">
      <t>ガク</t>
    </rPh>
    <rPh sb="5" eb="6">
      <t>ゼイ</t>
    </rPh>
    <rPh sb="6" eb="7">
      <t>ヌ</t>
    </rPh>
    <phoneticPr fontId="4"/>
  </si>
  <si>
    <t>補助事業に要する経費（税抜き）</t>
    <rPh sb="0" eb="4">
      <t>ホジョジギョウ</t>
    </rPh>
    <rPh sb="5" eb="6">
      <t>ヨウ</t>
    </rPh>
    <rPh sb="8" eb="10">
      <t>ケイヒ</t>
    </rPh>
    <rPh sb="11" eb="13">
      <t>ゼイヌキ</t>
    </rPh>
    <phoneticPr fontId="4"/>
  </si>
  <si>
    <t>補助対象経費（税抜き）</t>
    <rPh sb="0" eb="6">
      <t>ホジョタイショウケイヒ</t>
    </rPh>
    <rPh sb="7" eb="9">
      <t>ゼイヌ</t>
    </rPh>
    <phoneticPr fontId="4"/>
  </si>
  <si>
    <t>【補正】補助対象経費（税抜き）</t>
    <rPh sb="1" eb="3">
      <t>ホセイ</t>
    </rPh>
    <rPh sb="4" eb="10">
      <t>ホジョタイショウケイヒ</t>
    </rPh>
    <rPh sb="11" eb="13">
      <t>ゼイヌ</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</si>
</sst>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
    <numFmt numFmtId="177" formatCode="[$-F800]dddd\,\ mmmm\ dd\,\ yyyy"/>
    <numFmt numFmtId="178" formatCode="0_);[Red]\(0\)"/>
    <numFmt numFmtId="179" formatCode="@&quot; 様&quot;"/>
  </numFmts>
  <fonts count="53" x14ac:knownFonts="1">
    <font>
      <sz val="11"/>
      <color theme="1"/>
      <name val="Calibri"/>
      <family val="2"/>
    </font>
    <font>
      <sz val="11"/>
      <color theme="1"/>
      <name val="游ゴシック"/>
      <family val="2"/>
      <charset val="128"/>
      <scheme val="minor"/>
    </font>
    <font>
      <sz val="11"/>
      <color theme="1"/>
      <name val="游ゴシック"/>
      <family val="2"/>
      <charset val="128"/>
      <scheme val="minor"/>
    </font>
    <font>
      <i/>
      <sz val="11"/>
      <color rgb="FF7F7F7F"/>
      <name val="游ゴシック"/>
      <family val="2"/>
      <charset val="128"/>
      <scheme val="minor"/>
    </font>
    <font>
      <sz val="6"/>
      <name val="游ゴシック"/>
      <family val="2"/>
      <charset val="128"/>
      <scheme val="minor"/>
    </font>
    <font>
      <sz val="11"/>
      <color theme="1"/>
      <name val="Yu Gothic UI"/>
      <family val="3"/>
      <charset val="128"/>
    </font>
    <font>
      <b/>
      <sz val="11"/>
      <color theme="1"/>
      <name val="Yu Gothic UI"/>
      <family val="3"/>
      <charset val="128"/>
    </font>
    <font>
      <b/>
      <sz val="14"/>
      <color theme="1"/>
      <name val="Yu Gothic UI"/>
      <family val="3"/>
      <charset val="128"/>
    </font>
    <font>
      <b/>
      <sz val="11"/>
      <color theme="0"/>
      <name val="Yu Gothic UI"/>
      <family val="3"/>
      <charset val="128"/>
    </font>
    <font>
      <sz val="6"/>
      <name val="ＭＳ Ｐゴシック"/>
      <family val="2"/>
      <charset val="128"/>
    </font>
    <font>
      <sz val="11"/>
      <color theme="1"/>
      <name val="Yu Gothic UI"/>
      <family val="3"/>
    </font>
    <font>
      <b/>
      <sz val="11"/>
      <color theme="1"/>
      <name val="Yu Gothic UI"/>
      <family val="3"/>
    </font>
    <font>
      <b/>
      <sz val="11"/>
      <color rgb="FFFF0000"/>
      <name val="Yu Gothic UI"/>
      <family val="3"/>
    </font>
    <font>
      <sz val="11"/>
      <color rgb="FFFF0000"/>
      <name val="Yu Gothic UI"/>
      <family val="3"/>
      <charset val="128"/>
    </font>
    <font>
      <sz val="10"/>
      <color theme="1"/>
      <name val="Yu Gothic UI"/>
      <family val="3"/>
      <charset val="128"/>
    </font>
    <font>
      <sz val="11"/>
      <name val="Yu Gothic UI"/>
      <family val="3"/>
      <charset val="128"/>
    </font>
    <font>
      <u/>
      <sz val="11"/>
      <color theme="1"/>
      <name val="Yu Gothic UI"/>
      <family val="3"/>
      <charset val="128"/>
    </font>
    <font>
      <b/>
      <sz val="12"/>
      <color theme="0"/>
      <name val="Yu Gothic UI"/>
      <family val="3"/>
      <charset val="128"/>
    </font>
    <font>
      <sz val="11"/>
      <color theme="0"/>
      <name val="游ゴシック"/>
      <family val="2"/>
      <charset val="128"/>
      <scheme val="minor"/>
    </font>
    <font>
      <sz val="12"/>
      <color theme="1"/>
      <name val="游ゴシック"/>
      <family val="2"/>
      <charset val="128"/>
      <scheme val="minor"/>
    </font>
    <font>
      <sz val="11"/>
      <color theme="0"/>
      <name val="游ゴシック"/>
      <family val="3"/>
      <charset val="128"/>
      <scheme val="minor"/>
    </font>
    <font>
      <sz val="6"/>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color theme="1"/>
      <name val="游ゴシック"/>
      <family val="3"/>
      <charset val="128"/>
      <scheme val="minor"/>
    </font>
    <font>
      <sz val="10"/>
      <color theme="1"/>
      <name val="游ゴシック"/>
      <family val="3"/>
      <charset val="128"/>
      <scheme val="minor"/>
    </font>
    <font>
      <b/>
      <u/>
      <sz val="11"/>
      <color theme="1"/>
      <name val="Yu Gothic UI"/>
      <family val="3"/>
      <charset val="128"/>
    </font>
    <font>
      <b/>
      <u/>
      <sz val="11"/>
      <color theme="1"/>
      <name val="Yu Gothic UI"/>
      <family val="3"/>
      <charset val="1"/>
    </font>
    <font>
      <sz val="11"/>
      <color theme="1"/>
      <name val="Verdana"/>
      <family val="2"/>
    </font>
    <font>
      <sz val="11"/>
      <color theme="1"/>
      <name val="游ゴシック"/>
      <family val="3"/>
      <charset val="128"/>
    </font>
    <font>
      <sz val="11"/>
      <color theme="0"/>
      <name val="游ゴシック"/>
      <family val="3"/>
      <charset val="128"/>
    </font>
    <font>
      <b/>
      <sz val="11"/>
      <color theme="1"/>
      <name val="游ゴシック"/>
      <family val="3"/>
      <charset val="128"/>
    </font>
    <font>
      <b/>
      <sz val="11"/>
      <color theme="0"/>
      <name val="游ゴシック"/>
      <family val="3"/>
      <charset val="128"/>
    </font>
    <font>
      <sz val="11"/>
      <color rgb="FF0070C0"/>
      <name val="Yu Gothic UI"/>
      <family val="3"/>
    </font>
    <font>
      <sz val="11"/>
      <color rgb="FF0070C0"/>
      <name val="Yu Gothic UI"/>
      <family val="3"/>
      <charset val="128"/>
    </font>
    <font>
      <sz val="11"/>
      <color theme="1"/>
      <name val="Yu Gothic UI"/>
      <family val="3"/>
      <charset val="1"/>
    </font>
    <font>
      <u/>
      <sz val="11"/>
      <color theme="10"/>
      <name val="Calibri"/>
      <family val="2"/>
    </font>
    <font>
      <b/>
      <sz val="8"/>
      <color theme="0"/>
      <name val="Yu Gothic UI"/>
      <family val="3"/>
      <charset val="128"/>
    </font>
    <font>
      <sz val="7"/>
      <color theme="1"/>
      <name val="Yu Gothic UI"/>
      <family val="3"/>
      <charset val="128"/>
    </font>
    <font>
      <sz val="11"/>
      <name val="游ゴシック"/>
      <family val="3"/>
      <charset val="128"/>
      <scheme val="minor"/>
    </font>
    <font>
      <sz val="11"/>
      <color theme="0" tint="-0.249977111117893"/>
      <name val="Yu Gothic UI"/>
      <family val="3"/>
      <charset val="128"/>
    </font>
    <font>
      <sz val="11"/>
      <color theme="0" tint="-0.249977111117893"/>
      <name val="游ゴシック"/>
      <family val="3"/>
      <charset val="128"/>
    </font>
    <font>
      <sz val="11"/>
      <color theme="0" tint="-0.249977111117893"/>
      <name val="Yu Gothic UI"/>
      <family val="3"/>
    </font>
    <font>
      <sz val="11"/>
      <color theme="0" tint="-0.249977111117893"/>
      <name val="Segoe UI Symbol"/>
      <family val="3"/>
    </font>
    <font>
      <b/>
      <sz val="14"/>
      <name val="Yu Gothic UI"/>
      <family val="3"/>
    </font>
    <font>
      <b/>
      <sz val="14"/>
      <name val="Yu Gothic UI"/>
      <family val="3"/>
      <charset val="128"/>
    </font>
    <font>
      <b/>
      <sz val="14"/>
      <color rgb="FFFF0000"/>
      <name val="Yu Gothic UI"/>
      <family val="3"/>
      <charset val="128"/>
    </font>
    <font>
      <b/>
      <sz val="14"/>
      <color theme="1"/>
      <name val="Yu Gothic UI"/>
      <family val="3"/>
    </font>
    <font>
      <b/>
      <sz val="11"/>
      <name val="Yu Gothic UI"/>
      <family val="3"/>
      <charset val="128"/>
    </font>
    <font>
      <u/>
      <sz val="11"/>
      <color theme="10"/>
      <name val="Yu Gothic UI"/>
      <family val="3"/>
      <charset val="128"/>
    </font>
    <font>
      <u/>
      <sz val="9"/>
      <color theme="10"/>
      <name val="Yu Gothic UI"/>
      <family val="3"/>
      <charset val="128"/>
    </font>
  </fonts>
  <fills count="11">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8"/>
        <bgColor indexed="64"/>
      </patternFill>
    </fill>
    <fill>
      <patternFill patternType="solid">
        <fgColor theme="2"/>
        <bgColor indexed="64"/>
      </patternFill>
    </fill>
    <fill>
      <patternFill patternType="solid">
        <fgColor theme="4"/>
        <bgColor indexed="64"/>
      </patternFill>
    </fill>
  </fills>
  <borders count="10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hair">
        <color auto="1"/>
      </bottom>
      <diagonal/>
    </border>
    <border>
      <left style="thin">
        <color theme="0" tint="-0.34998626667073579"/>
      </left>
      <right style="thin">
        <color theme="0" tint="-0.34998626667073579"/>
      </right>
      <top style="medium">
        <color theme="0" tint="-0.34998626667073579"/>
      </top>
      <bottom style="hair">
        <color auto="1"/>
      </bottom>
      <diagonal/>
    </border>
    <border>
      <left style="thin">
        <color theme="0" tint="-0.34998626667073579"/>
      </left>
      <right style="medium">
        <color theme="0" tint="-0.34998626667073579"/>
      </right>
      <top style="medium">
        <color theme="0" tint="-0.34998626667073579"/>
      </top>
      <bottom style="hair">
        <color auto="1"/>
      </bottom>
      <diagonal/>
    </border>
    <border>
      <left style="medium">
        <color theme="0" tint="-0.34998626667073579"/>
      </left>
      <right style="thin">
        <color theme="0" tint="-0.34998626667073579"/>
      </right>
      <top style="hair">
        <color auto="1"/>
      </top>
      <bottom style="hair">
        <color auto="1"/>
      </bottom>
      <diagonal/>
    </border>
    <border>
      <left style="thin">
        <color theme="0" tint="-0.34998626667073579"/>
      </left>
      <right style="thin">
        <color theme="0" tint="-0.34998626667073579"/>
      </right>
      <top style="hair">
        <color auto="1"/>
      </top>
      <bottom style="hair">
        <color auto="1"/>
      </bottom>
      <diagonal/>
    </border>
    <border>
      <left style="thin">
        <color theme="0" tint="-0.34998626667073579"/>
      </left>
      <right style="medium">
        <color theme="0" tint="-0.34998626667073579"/>
      </right>
      <top style="hair">
        <color auto="1"/>
      </top>
      <bottom style="hair">
        <color auto="1"/>
      </bottom>
      <diagonal/>
    </border>
    <border>
      <left style="medium">
        <color theme="0" tint="-0.34998626667073579"/>
      </left>
      <right style="thin">
        <color theme="0" tint="-0.34998626667073579"/>
      </right>
      <top style="hair">
        <color auto="1"/>
      </top>
      <bottom style="medium">
        <color theme="0" tint="-0.34998626667073579"/>
      </bottom>
      <diagonal/>
    </border>
    <border>
      <left style="thin">
        <color theme="0" tint="-0.34998626667073579"/>
      </left>
      <right style="thin">
        <color theme="0" tint="-0.34998626667073579"/>
      </right>
      <top style="hair">
        <color auto="1"/>
      </top>
      <bottom style="medium">
        <color theme="0" tint="-0.34998626667073579"/>
      </bottom>
      <diagonal/>
    </border>
    <border>
      <left style="thin">
        <color theme="0" tint="-0.34998626667073579"/>
      </left>
      <right style="medium">
        <color theme="0" tint="-0.34998626667073579"/>
      </right>
      <top style="hair">
        <color auto="1"/>
      </top>
      <bottom style="medium">
        <color theme="0" tint="-0.34998626667073579"/>
      </bottom>
      <diagonal/>
    </border>
    <border>
      <left style="thin">
        <color theme="0" tint="-0.34998626667073579"/>
      </left>
      <right style="hair">
        <color theme="0" tint="-0.34998626667073579"/>
      </right>
      <top style="medium">
        <color theme="0" tint="-0.34998626667073579"/>
      </top>
      <bottom style="hair">
        <color auto="1"/>
      </bottom>
      <diagonal/>
    </border>
    <border>
      <left style="hair">
        <color theme="0" tint="-0.34998626667073579"/>
      </left>
      <right style="thin">
        <color theme="0" tint="-0.34998626667073579"/>
      </right>
      <top style="medium">
        <color theme="0" tint="-0.34998626667073579"/>
      </top>
      <bottom style="hair">
        <color auto="1"/>
      </bottom>
      <diagonal/>
    </border>
    <border>
      <left style="thin">
        <color theme="0" tint="-0.34998626667073579"/>
      </left>
      <right style="hair">
        <color theme="0" tint="-0.34998626667073579"/>
      </right>
      <top style="hair">
        <color auto="1"/>
      </top>
      <bottom style="hair">
        <color auto="1"/>
      </bottom>
      <diagonal/>
    </border>
    <border>
      <left style="hair">
        <color theme="0" tint="-0.34998626667073579"/>
      </left>
      <right style="thin">
        <color theme="0" tint="-0.34998626667073579"/>
      </right>
      <top style="hair">
        <color auto="1"/>
      </top>
      <bottom style="hair">
        <color auto="1"/>
      </bottom>
      <diagonal/>
    </border>
    <border>
      <left style="thin">
        <color theme="0" tint="-0.34998626667073579"/>
      </left>
      <right style="hair">
        <color theme="0" tint="-0.34998626667073579"/>
      </right>
      <top style="hair">
        <color auto="1"/>
      </top>
      <bottom style="medium">
        <color theme="0" tint="-0.34998626667073579"/>
      </bottom>
      <diagonal/>
    </border>
    <border>
      <left style="hair">
        <color theme="0" tint="-0.34998626667073579"/>
      </left>
      <right style="thin">
        <color theme="0" tint="-0.34998626667073579"/>
      </right>
      <top style="hair">
        <color auto="1"/>
      </top>
      <bottom style="medium">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medium">
        <color theme="0" tint="-0.34998626667073579"/>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style="hair">
        <color theme="0" tint="-0.34998626667073579"/>
      </top>
      <bottom style="medium">
        <color theme="0" tint="-0.34998626667073579"/>
      </bottom>
      <diagonal/>
    </border>
    <border>
      <left style="medium">
        <color theme="0" tint="-0.34998626667073579"/>
      </left>
      <right/>
      <top style="hair">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double">
        <color theme="0" tint="-0.499984740745262"/>
      </bottom>
      <diagonal/>
    </border>
    <border>
      <left style="thin">
        <color theme="0" tint="-0.499984740745262"/>
      </left>
      <right style="thin">
        <color theme="0" tint="-0.499984740745262"/>
      </right>
      <top/>
      <bottom style="double">
        <color theme="0" tint="-0.499984740745262"/>
      </bottom>
      <diagonal/>
    </border>
    <border>
      <left style="thin">
        <color theme="0" tint="-0.499984740745262"/>
      </left>
      <right/>
      <top/>
      <bottom style="double">
        <color theme="0" tint="-0.499984740745262"/>
      </bottom>
      <diagonal/>
    </border>
    <border>
      <left/>
      <right/>
      <top/>
      <bottom style="medium">
        <color theme="0" tint="-0.34998626667073579"/>
      </bottom>
      <diagonal/>
    </border>
    <border>
      <left style="medium">
        <color theme="0" tint="-0.34998626667073579"/>
      </left>
      <right style="thin">
        <color theme="0" tint="-0.34998626667073579"/>
      </right>
      <top style="medium">
        <color theme="0" tint="-0.34998626667073579"/>
      </top>
      <bottom style="hair">
        <color theme="0" tint="-0.34998626667073579"/>
      </bottom>
      <diagonal/>
    </border>
    <border>
      <left style="thin">
        <color theme="0" tint="-0.34998626667073579"/>
      </left>
      <right style="thin">
        <color theme="0" tint="-0.34998626667073579"/>
      </right>
      <top style="medium">
        <color theme="0" tint="-0.34998626667073579"/>
      </top>
      <bottom style="hair">
        <color theme="0" tint="-0.34998626667073579"/>
      </bottom>
      <diagonal/>
    </border>
    <border>
      <left style="thin">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thin">
        <color theme="0" tint="-0.34998626667073579"/>
      </right>
      <top style="hair">
        <color theme="0" tint="-0.34998626667073579"/>
      </top>
      <bottom style="medium">
        <color theme="0" tint="-0.34998626667073579"/>
      </bottom>
      <diagonal/>
    </border>
    <border>
      <left style="thin">
        <color theme="0" tint="-0.34998626667073579"/>
      </left>
      <right style="thin">
        <color theme="0" tint="-0.34998626667073579"/>
      </right>
      <top style="hair">
        <color theme="0" tint="-0.34998626667073579"/>
      </top>
      <bottom style="medium">
        <color theme="0" tint="-0.34998626667073579"/>
      </bottom>
      <diagonal/>
    </border>
    <border>
      <left style="thin">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style="thin">
        <color indexed="64"/>
      </right>
      <top/>
      <bottom/>
      <diagonal/>
    </border>
    <border>
      <left style="medium">
        <color theme="0" tint="-0.34998626667073579"/>
      </left>
      <right style="hair">
        <color theme="0" tint="-0.34998626667073579"/>
      </right>
      <top/>
      <bottom style="medium">
        <color theme="0" tint="-0.34998626667073579"/>
      </bottom>
      <diagonal/>
    </border>
    <border>
      <left style="hair">
        <color theme="0" tint="-0.34998626667073579"/>
      </left>
      <right style="medium">
        <color theme="0" tint="-0.34998626667073579"/>
      </right>
      <top/>
      <bottom style="medium">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hair">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hair">
        <color theme="0" tint="-0.34998626667073579"/>
      </right>
      <top/>
      <bottom style="hair">
        <color theme="0" tint="-0.34998626667073579"/>
      </bottom>
      <diagonal/>
    </border>
    <border>
      <left/>
      <right/>
      <top/>
      <bottom style="hair">
        <color theme="0" tint="-0.34998626667073579"/>
      </bottom>
      <diagonal/>
    </border>
    <border>
      <left style="hair">
        <color theme="0" tint="-0.34998626667073579"/>
      </left>
      <right style="medium">
        <color theme="0" tint="-0.34998626667073579"/>
      </right>
      <top/>
      <bottom style="hair">
        <color theme="0" tint="-0.34998626667073579"/>
      </bottom>
      <diagonal/>
    </border>
    <border>
      <left style="medium">
        <color theme="0" tint="-0.34998626667073579"/>
      </left>
      <right/>
      <top/>
      <bottom style="hair">
        <color theme="0" tint="-0.34998626667073579"/>
      </bottom>
      <diagonal/>
    </border>
    <border>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right style="hair">
        <color theme="0" tint="-0.34998626667073579"/>
      </right>
      <top style="medium">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34998626667073579"/>
      </left>
      <right/>
      <top style="hair">
        <color auto="1"/>
      </top>
      <bottom style="medium">
        <color theme="0" tint="-0.34998626667073579"/>
      </bottom>
      <diagonal/>
    </border>
    <border>
      <left/>
      <right style="medium">
        <color theme="0" tint="-0.34998626667073579"/>
      </right>
      <top style="hair">
        <color auto="1"/>
      </top>
      <bottom style="medium">
        <color theme="0" tint="-0.34998626667073579"/>
      </bottom>
      <diagonal/>
    </border>
    <border>
      <left style="thin">
        <color theme="0" tint="-0.34998626667073579"/>
      </left>
      <right style="thin">
        <color theme="0" tint="-0.34998626667073579"/>
      </right>
      <top style="hair">
        <color auto="1"/>
      </top>
      <bottom/>
      <diagonal/>
    </border>
    <border>
      <left style="hair">
        <color theme="0" tint="-0.34998626667073579"/>
      </left>
      <right/>
      <top style="medium">
        <color theme="0" tint="-0.34998626667073579"/>
      </top>
      <bottom style="medium">
        <color theme="0" tint="-0.34998626667073579"/>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top style="hair">
        <color theme="0" tint="-0.34998626667073579"/>
      </top>
      <bottom style="medium">
        <color theme="0" tint="-0.34998626667073579"/>
      </bottom>
      <diagonal/>
    </border>
    <border>
      <left/>
      <right/>
      <top style="hair">
        <color theme="0" tint="-0.34998626667073579"/>
      </top>
      <bottom style="thin">
        <color theme="0" tint="-0.34998626667073579"/>
      </bottom>
      <diagonal/>
    </border>
    <border>
      <left style="hair">
        <color theme="0" tint="-0.34998626667073579"/>
      </left>
      <right/>
      <top style="hair">
        <color theme="0" tint="-0.34998626667073579"/>
      </top>
      <bottom style="thin">
        <color theme="0" tint="-0.34998626667073579"/>
      </bottom>
      <diagonal/>
    </border>
    <border>
      <left style="hair">
        <color theme="0" tint="-0.34998626667073579"/>
      </left>
      <right style="hair">
        <color theme="0" tint="-0.34998626667073579"/>
      </right>
      <top style="hair">
        <color theme="0" tint="-0.34998626667073579"/>
      </top>
      <bottom style="thin">
        <color theme="0" tint="-0.34998626667073579"/>
      </bottom>
      <diagonal/>
    </border>
    <border>
      <left style="hair">
        <color theme="0" tint="-0.34998626667073579"/>
      </left>
      <right style="medium">
        <color theme="0" tint="-0.34998626667073579"/>
      </right>
      <top style="hair">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diagonal/>
    </border>
    <border>
      <left style="medium">
        <color theme="0" tint="-0.34998626667073579"/>
      </left>
      <right style="hair">
        <color theme="0" tint="-0.34998626667073579"/>
      </right>
      <top/>
      <bottom/>
      <diagonal/>
    </border>
    <border>
      <left style="medium">
        <color theme="0" tint="-0.34998626667073579"/>
      </left>
      <right style="hair">
        <color theme="0" tint="-0.34998626667073579"/>
      </right>
      <top/>
      <bottom style="thin">
        <color theme="0" tint="-0.34998626667073579"/>
      </bottom>
      <diagonal/>
    </border>
    <border>
      <left style="hair">
        <color theme="0" tint="-0.34998626667073579"/>
      </left>
      <right/>
      <top style="hair">
        <color theme="0" tint="-0.34998626667073579"/>
      </top>
      <bottom/>
      <diagonal/>
    </border>
    <border>
      <left style="hair">
        <color theme="0" tint="-0.34998626667073579"/>
      </left>
      <right/>
      <top/>
      <bottom/>
      <diagonal/>
    </border>
    <border>
      <left style="hair">
        <color theme="0" tint="-0.34998626667073579"/>
      </left>
      <right/>
      <top/>
      <bottom style="thin">
        <color theme="0" tint="-0.34998626667073579"/>
      </bottom>
      <diagonal/>
    </border>
    <border>
      <left style="medium">
        <color theme="0" tint="-0.34998626667073579"/>
      </left>
      <right/>
      <top/>
      <bottom style="medium">
        <color theme="0" tint="-0.34998626667073579"/>
      </bottom>
      <diagonal/>
    </border>
  </borders>
  <cellStyleXfs count="5">
    <xf numFmtId="0" fontId="0" fillId="0" borderId="0">
      <alignment vertical="center"/>
    </xf>
    <xf numFmtId="0" fontId="2" fillId="0" borderId="0">
      <alignment vertical="center"/>
    </xf>
    <xf numFmtId="0" fontId="2" fillId="0" borderId="0">
      <alignment vertical="center"/>
    </xf>
    <xf numFmtId="0" fontId="30" fillId="0" borderId="0">
      <alignment vertical="center"/>
    </xf>
    <xf numFmtId="0" fontId="38" fillId="0" borderId="0" applyNumberFormat="0" applyFill="0" applyBorder="0" applyAlignment="0" applyProtection="0">
      <alignment vertical="center"/>
    </xf>
  </cellStyleXfs>
  <cellXfs count="400">
    <xf numFmtId="0" fontId="0" fillId="0" borderId="0" xfId="0">
      <alignment vertical="center"/>
    </xf>
    <xf numFmtId="0" fontId="5" fillId="0" borderId="0" xfId="0" applyFont="1">
      <alignment vertical="center"/>
    </xf>
    <xf numFmtId="0" fontId="5" fillId="0" borderId="0" xfId="0" applyFont="1" applyAlignment="1">
      <alignment horizontal="center" vertical="center"/>
    </xf>
    <xf numFmtId="0" fontId="5" fillId="5"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0" xfId="0" applyFont="1" applyBorder="1">
      <alignment vertical="center"/>
    </xf>
    <xf numFmtId="11" fontId="17" fillId="0" borderId="0" xfId="0" applyNumberFormat="1" applyFont="1" applyFill="1" applyBorder="1" applyAlignment="1">
      <alignment vertical="center"/>
    </xf>
    <xf numFmtId="0" fontId="5" fillId="0" borderId="0" xfId="0" applyFont="1" applyFill="1" applyBorder="1" applyAlignment="1">
      <alignment horizontal="left" vertical="center" wrapText="1"/>
    </xf>
    <xf numFmtId="0" fontId="14" fillId="0" borderId="0" xfId="0" applyFont="1" applyFill="1" applyBorder="1" applyAlignment="1">
      <alignment horizontal="left" vertical="center"/>
    </xf>
    <xf numFmtId="0" fontId="5" fillId="0" borderId="0" xfId="0" applyFont="1" applyFill="1" applyBorder="1" applyAlignment="1">
      <alignment horizontal="left" vertical="center"/>
    </xf>
    <xf numFmtId="11" fontId="17" fillId="0" borderId="0" xfId="0" applyNumberFormat="1" applyFont="1" applyFill="1" applyBorder="1" applyAlignment="1">
      <alignment vertical="center" wrapText="1"/>
    </xf>
    <xf numFmtId="0" fontId="5" fillId="0" borderId="47" xfId="0" applyFont="1" applyBorder="1">
      <alignment vertical="center"/>
    </xf>
    <xf numFmtId="0" fontId="14" fillId="0" borderId="51" xfId="0" applyFont="1" applyBorder="1" applyAlignment="1">
      <alignment horizontal="left" vertical="center"/>
    </xf>
    <xf numFmtId="0" fontId="5" fillId="0" borderId="50" xfId="0" applyFont="1" applyBorder="1">
      <alignment vertical="center"/>
    </xf>
    <xf numFmtId="0" fontId="5" fillId="0" borderId="52" xfId="0" applyFont="1" applyBorder="1">
      <alignment vertical="center"/>
    </xf>
    <xf numFmtId="0" fontId="5" fillId="0" borderId="53" xfId="0" applyFont="1" applyBorder="1">
      <alignment vertical="center"/>
    </xf>
    <xf numFmtId="0" fontId="5" fillId="0" borderId="51" xfId="0" applyFont="1" applyBorder="1">
      <alignment vertical="center"/>
    </xf>
    <xf numFmtId="0" fontId="5" fillId="0" borderId="51" xfId="0" applyFont="1" applyBorder="1" applyAlignment="1">
      <alignment horizontal="left" vertical="center"/>
    </xf>
    <xf numFmtId="0" fontId="5" fillId="0" borderId="54" xfId="0" applyFont="1" applyBorder="1">
      <alignment vertical="center"/>
    </xf>
    <xf numFmtId="0" fontId="28" fillId="3" borderId="51" xfId="0" applyFont="1" applyFill="1" applyBorder="1">
      <alignment vertical="center"/>
    </xf>
    <xf numFmtId="0" fontId="5" fillId="3" borderId="51" xfId="0" applyFont="1" applyFill="1" applyBorder="1">
      <alignment vertical="center"/>
    </xf>
    <xf numFmtId="0" fontId="5" fillId="3" borderId="50" xfId="0" applyFont="1" applyFill="1" applyBorder="1">
      <alignment vertical="center"/>
    </xf>
    <xf numFmtId="0" fontId="5" fillId="0" borderId="32" xfId="0" applyFont="1" applyBorder="1">
      <alignment vertical="center"/>
    </xf>
    <xf numFmtId="0" fontId="7" fillId="0" borderId="33" xfId="0" applyFont="1" applyBorder="1" applyAlignment="1">
      <alignment vertical="center"/>
    </xf>
    <xf numFmtId="0" fontId="5" fillId="0" borderId="33" xfId="0" applyFont="1" applyBorder="1">
      <alignment vertical="center"/>
    </xf>
    <xf numFmtId="0" fontId="5" fillId="0" borderId="34" xfId="0" applyFont="1" applyBorder="1">
      <alignment vertical="center"/>
    </xf>
    <xf numFmtId="0" fontId="5" fillId="0" borderId="35" xfId="0" applyFont="1" applyBorder="1">
      <alignment vertical="center"/>
    </xf>
    <xf numFmtId="0" fontId="5" fillId="0" borderId="36" xfId="0" applyFont="1" applyBorder="1">
      <alignment vertical="center"/>
    </xf>
    <xf numFmtId="0" fontId="7" fillId="0" borderId="0" xfId="0" applyFont="1" applyBorder="1" applyAlignment="1">
      <alignment vertical="center"/>
    </xf>
    <xf numFmtId="0" fontId="13" fillId="0" borderId="0" xfId="0" applyFont="1" applyBorder="1">
      <alignment vertical="center"/>
    </xf>
    <xf numFmtId="11" fontId="5" fillId="0" borderId="0" xfId="0" applyNumberFormat="1" applyFont="1" applyBorder="1">
      <alignment vertical="center"/>
    </xf>
    <xf numFmtId="0" fontId="5" fillId="0" borderId="0" xfId="0" applyFont="1" applyFill="1" applyBorder="1">
      <alignment vertical="center"/>
    </xf>
    <xf numFmtId="0" fontId="8" fillId="0" borderId="0" xfId="0" applyFont="1" applyFill="1" applyBorder="1" applyAlignment="1">
      <alignment horizontal="center" vertical="center"/>
    </xf>
    <xf numFmtId="0" fontId="8" fillId="0" borderId="0" xfId="0" applyFont="1" applyBorder="1" applyAlignment="1">
      <alignment horizontal="center"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8" fillId="0" borderId="0" xfId="0" applyFont="1" applyFill="1" applyBorder="1" applyAlignment="1">
      <alignment horizontal="left" vertical="center"/>
    </xf>
    <xf numFmtId="176" fontId="5" fillId="0" borderId="45" xfId="0" applyNumberFormat="1" applyFont="1" applyBorder="1">
      <alignment vertical="center"/>
    </xf>
    <xf numFmtId="176" fontId="5" fillId="0" borderId="46" xfId="0" applyNumberFormat="1" applyFont="1" applyBorder="1">
      <alignment vertical="center"/>
    </xf>
    <xf numFmtId="176" fontId="5" fillId="0" borderId="48" xfId="0" applyNumberFormat="1" applyFont="1" applyBorder="1">
      <alignment vertical="center"/>
    </xf>
    <xf numFmtId="176" fontId="5" fillId="0" borderId="49" xfId="0" applyNumberFormat="1" applyFont="1" applyBorder="1">
      <alignment vertical="center"/>
    </xf>
    <xf numFmtId="176" fontId="5" fillId="4" borderId="46" xfId="0" applyNumberFormat="1" applyFont="1" applyFill="1" applyBorder="1">
      <alignment vertical="center"/>
    </xf>
    <xf numFmtId="176" fontId="5" fillId="3" borderId="46" xfId="0" applyNumberFormat="1" applyFont="1" applyFill="1" applyBorder="1">
      <alignment vertical="center"/>
    </xf>
    <xf numFmtId="11" fontId="17" fillId="0" borderId="36" xfId="0" applyNumberFormat="1" applyFont="1" applyFill="1" applyBorder="1" applyAlignment="1">
      <alignment vertical="center"/>
    </xf>
    <xf numFmtId="0" fontId="14" fillId="0" borderId="36" xfId="0" applyFont="1" applyFill="1" applyBorder="1" applyAlignment="1">
      <alignment horizontal="left" vertical="center"/>
    </xf>
    <xf numFmtId="0" fontId="8" fillId="0" borderId="36" xfId="0" applyFont="1" applyFill="1" applyBorder="1" applyAlignment="1">
      <alignment horizontal="left" vertical="center"/>
    </xf>
    <xf numFmtId="0" fontId="5" fillId="0" borderId="36" xfId="0" applyFont="1" applyFill="1" applyBorder="1">
      <alignment vertical="center"/>
    </xf>
    <xf numFmtId="0" fontId="8" fillId="0" borderId="36" xfId="0" applyFont="1" applyBorder="1" applyAlignment="1">
      <alignment horizontal="center" vertical="center"/>
    </xf>
    <xf numFmtId="176" fontId="14" fillId="0" borderId="46" xfId="0" applyNumberFormat="1" applyFont="1" applyBorder="1" applyAlignment="1">
      <alignment horizontal="right" vertical="center"/>
    </xf>
    <xf numFmtId="176" fontId="5" fillId="0" borderId="0" xfId="0" applyNumberFormat="1" applyFont="1" applyBorder="1">
      <alignment vertical="center"/>
    </xf>
    <xf numFmtId="176" fontId="38" fillId="0" borderId="0" xfId="4" applyNumberFormat="1" applyBorder="1">
      <alignment vertical="center"/>
    </xf>
    <xf numFmtId="0" fontId="40" fillId="0" borderId="54" xfId="0" applyFont="1" applyBorder="1">
      <alignment vertical="center"/>
    </xf>
    <xf numFmtId="0" fontId="40" fillId="0" borderId="55" xfId="0" applyFont="1" applyBorder="1">
      <alignment vertical="center"/>
    </xf>
    <xf numFmtId="176" fontId="5" fillId="4" borderId="45" xfId="0" applyNumberFormat="1" applyFont="1" applyFill="1" applyBorder="1">
      <alignment vertical="center"/>
    </xf>
    <xf numFmtId="176" fontId="5" fillId="3" borderId="45" xfId="0" applyNumberFormat="1" applyFont="1" applyFill="1" applyBorder="1">
      <alignment vertical="center"/>
    </xf>
    <xf numFmtId="176" fontId="5" fillId="0" borderId="46" xfId="0" applyNumberFormat="1" applyFont="1" applyBorder="1" applyAlignment="1">
      <alignment horizontal="right" vertical="center"/>
    </xf>
    <xf numFmtId="0" fontId="5" fillId="0" borderId="44" xfId="0" applyFont="1" applyBorder="1" applyAlignment="1">
      <alignment horizontal="left" vertical="center"/>
    </xf>
    <xf numFmtId="0" fontId="5" fillId="0" borderId="74" xfId="0" applyFont="1" applyFill="1" applyBorder="1">
      <alignment vertical="center"/>
    </xf>
    <xf numFmtId="0" fontId="5" fillId="0" borderId="75" xfId="0" applyFont="1" applyBorder="1" applyAlignment="1">
      <alignment horizontal="left" vertical="center"/>
    </xf>
    <xf numFmtId="0" fontId="14" fillId="0" borderId="64" xfId="0" applyFont="1" applyBorder="1" applyAlignment="1">
      <alignment horizontal="left" vertical="center"/>
    </xf>
    <xf numFmtId="12" fontId="14" fillId="0" borderId="76" xfId="0" applyNumberFormat="1" applyFont="1" applyBorder="1" applyAlignment="1">
      <alignment horizontal="right" vertical="center"/>
    </xf>
    <xf numFmtId="11" fontId="17" fillId="2" borderId="77" xfId="0" applyNumberFormat="1" applyFont="1" applyFill="1" applyBorder="1" applyAlignment="1">
      <alignment vertical="center"/>
    </xf>
    <xf numFmtId="11" fontId="17" fillId="2" borderId="78" xfId="0" applyNumberFormat="1" applyFont="1" applyFill="1" applyBorder="1" applyAlignment="1">
      <alignment vertical="center" wrapText="1"/>
    </xf>
    <xf numFmtId="11" fontId="17" fillId="2" borderId="79" xfId="0" applyNumberFormat="1" applyFont="1" applyFill="1" applyBorder="1" applyAlignment="1">
      <alignment vertical="center"/>
    </xf>
    <xf numFmtId="0" fontId="5" fillId="0" borderId="80" xfId="0" applyFont="1" applyBorder="1" applyAlignment="1">
      <alignment horizontal="left" vertical="center"/>
    </xf>
    <xf numFmtId="0" fontId="14" fillId="0" borderId="81" xfId="0" applyFont="1" applyBorder="1" applyAlignment="1">
      <alignment horizontal="left" vertical="center"/>
    </xf>
    <xf numFmtId="176" fontId="14" fillId="0" borderId="82" xfId="0" applyNumberFormat="1" applyFont="1" applyBorder="1" applyAlignment="1">
      <alignment horizontal="right" vertical="center"/>
    </xf>
    <xf numFmtId="0" fontId="5" fillId="0" borderId="83" xfId="0" applyFont="1" applyBorder="1">
      <alignment vertical="center"/>
    </xf>
    <xf numFmtId="0" fontId="5" fillId="0" borderId="81" xfId="0" applyFont="1" applyBorder="1">
      <alignment vertical="center"/>
    </xf>
    <xf numFmtId="0" fontId="5" fillId="0" borderId="84" xfId="0" applyFont="1" applyBorder="1">
      <alignment vertical="center"/>
    </xf>
    <xf numFmtId="176" fontId="5" fillId="0" borderId="85" xfId="0" applyNumberFormat="1" applyFont="1" applyBorder="1">
      <alignment vertical="center"/>
    </xf>
    <xf numFmtId="0" fontId="8" fillId="2" borderId="77" xfId="0" applyFont="1" applyFill="1" applyBorder="1" applyAlignment="1">
      <alignment horizontal="left" vertical="center"/>
    </xf>
    <xf numFmtId="0" fontId="8" fillId="2" borderId="86" xfId="0" applyFont="1" applyFill="1" applyBorder="1" applyAlignment="1">
      <alignment horizontal="left" vertical="center"/>
    </xf>
    <xf numFmtId="0" fontId="8" fillId="2" borderId="87" xfId="0" applyFont="1" applyFill="1" applyBorder="1" applyAlignment="1">
      <alignment horizontal="left" vertical="center"/>
    </xf>
    <xf numFmtId="0" fontId="8" fillId="8" borderId="79" xfId="0" applyFont="1" applyFill="1" applyBorder="1" applyAlignment="1">
      <alignment horizontal="left" vertical="center"/>
    </xf>
    <xf numFmtId="0" fontId="5" fillId="4" borderId="81" xfId="0" applyFont="1" applyFill="1" applyBorder="1">
      <alignment vertical="center"/>
    </xf>
    <xf numFmtId="176" fontId="5" fillId="4" borderId="85" xfId="0" applyNumberFormat="1" applyFont="1" applyFill="1" applyBorder="1">
      <alignment vertical="center"/>
    </xf>
    <xf numFmtId="176" fontId="5" fillId="4" borderId="82" xfId="0" applyNumberFormat="1" applyFont="1" applyFill="1" applyBorder="1">
      <alignment vertical="center"/>
    </xf>
    <xf numFmtId="0" fontId="8" fillId="2" borderId="78" xfId="0" applyFont="1" applyFill="1" applyBorder="1" applyAlignment="1">
      <alignment horizontal="left" vertical="center"/>
    </xf>
    <xf numFmtId="0" fontId="5" fillId="0" borderId="80" xfId="0" applyFont="1" applyBorder="1">
      <alignment vertical="center"/>
    </xf>
    <xf numFmtId="0" fontId="8" fillId="2" borderId="77" xfId="0" applyFont="1" applyFill="1" applyBorder="1">
      <alignment vertical="center"/>
    </xf>
    <xf numFmtId="0" fontId="8" fillId="2" borderId="78" xfId="0" applyFont="1" applyFill="1" applyBorder="1">
      <alignment vertical="center"/>
    </xf>
    <xf numFmtId="0" fontId="8" fillId="2" borderId="79" xfId="0" applyFont="1" applyFill="1" applyBorder="1">
      <alignment vertical="center"/>
    </xf>
    <xf numFmtId="0" fontId="39" fillId="2" borderId="88" xfId="0" applyFont="1" applyFill="1" applyBorder="1" applyAlignment="1">
      <alignment horizontal="left" vertical="center"/>
    </xf>
    <xf numFmtId="0" fontId="5" fillId="0" borderId="0" xfId="0" applyFont="1" applyBorder="1" applyAlignment="1">
      <alignment horizontal="right" vertical="center"/>
    </xf>
    <xf numFmtId="0" fontId="10" fillId="7" borderId="1" xfId="0" applyFont="1" applyFill="1" applyBorder="1" applyAlignment="1" applyProtection="1">
      <alignment vertical="center" wrapText="1"/>
      <protection locked="0"/>
    </xf>
    <xf numFmtId="0" fontId="10" fillId="7" borderId="1" xfId="0" applyFont="1" applyFill="1" applyBorder="1" applyProtection="1">
      <alignment vertical="center"/>
      <protection locked="0"/>
    </xf>
    <xf numFmtId="0" fontId="10" fillId="7" borderId="56" xfId="0" applyFont="1" applyFill="1" applyBorder="1" applyProtection="1">
      <alignment vertical="center"/>
      <protection locked="0"/>
    </xf>
    <xf numFmtId="12" fontId="42" fillId="0" borderId="0" xfId="0" applyNumberFormat="1" applyFont="1" applyBorder="1">
      <alignment vertical="center"/>
    </xf>
    <xf numFmtId="176" fontId="42" fillId="0" borderId="64" xfId="0" applyNumberFormat="1" applyFont="1" applyBorder="1">
      <alignment vertical="center"/>
    </xf>
    <xf numFmtId="176" fontId="42" fillId="0" borderId="0" xfId="0" applyNumberFormat="1" applyFont="1" applyBorder="1">
      <alignment vertical="center"/>
    </xf>
    <xf numFmtId="176" fontId="14" fillId="0" borderId="49" xfId="0" applyNumberFormat="1" applyFont="1" applyBorder="1" applyAlignment="1">
      <alignment horizontal="right" vertical="center"/>
    </xf>
    <xf numFmtId="0" fontId="5" fillId="3" borderId="54" xfId="0" applyFont="1" applyFill="1" applyBorder="1">
      <alignment vertical="center"/>
    </xf>
    <xf numFmtId="0" fontId="5" fillId="3" borderId="52" xfId="0" applyFont="1" applyFill="1" applyBorder="1">
      <alignment vertical="center"/>
    </xf>
    <xf numFmtId="0" fontId="5" fillId="3" borderId="55" xfId="0" applyFont="1" applyFill="1" applyBorder="1">
      <alignment vertical="center"/>
    </xf>
    <xf numFmtId="0" fontId="5" fillId="3" borderId="53" xfId="0" applyFont="1" applyFill="1" applyBorder="1">
      <alignment vertical="center"/>
    </xf>
    <xf numFmtId="176" fontId="5" fillId="3" borderId="48" xfId="0" applyNumberFormat="1" applyFont="1" applyFill="1" applyBorder="1">
      <alignment vertical="center"/>
    </xf>
    <xf numFmtId="0" fontId="5" fillId="0" borderId="0" xfId="0" applyFont="1" applyProtection="1">
      <alignment vertical="center"/>
    </xf>
    <xf numFmtId="0" fontId="5" fillId="0" borderId="0" xfId="0" applyFont="1" applyAlignment="1" applyProtection="1">
      <alignment vertical="center" wrapText="1"/>
    </xf>
    <xf numFmtId="0" fontId="5" fillId="0" borderId="23" xfId="0" applyFont="1" applyBorder="1" applyProtection="1">
      <alignment vertical="center"/>
    </xf>
    <xf numFmtId="0" fontId="5" fillId="0" borderId="24" xfId="0" applyFont="1" applyBorder="1" applyProtection="1">
      <alignment vertical="center"/>
    </xf>
    <xf numFmtId="0" fontId="5" fillId="0" borderId="24" xfId="0" applyFont="1" applyBorder="1" applyAlignment="1" applyProtection="1">
      <alignment vertical="center" wrapText="1"/>
    </xf>
    <xf numFmtId="0" fontId="5" fillId="0" borderId="25" xfId="0" applyFont="1" applyBorder="1" applyProtection="1">
      <alignment vertical="center"/>
    </xf>
    <xf numFmtId="0" fontId="5" fillId="0" borderId="26" xfId="0" applyFont="1" applyBorder="1" applyProtection="1">
      <alignment vertical="center"/>
    </xf>
    <xf numFmtId="0" fontId="7" fillId="0" borderId="0" xfId="0" applyFont="1" applyBorder="1" applyAlignment="1" applyProtection="1">
      <alignment vertical="center"/>
    </xf>
    <xf numFmtId="0" fontId="5" fillId="0" borderId="0" xfId="0" applyFont="1" applyBorder="1" applyProtection="1">
      <alignment vertical="center"/>
    </xf>
    <xf numFmtId="0" fontId="5" fillId="0" borderId="27" xfId="0" applyFont="1" applyBorder="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vertical="center"/>
    </xf>
    <xf numFmtId="0" fontId="5" fillId="0" borderId="0" xfId="0" applyFont="1" applyBorder="1" applyAlignment="1" applyProtection="1">
      <alignment horizontal="center" vertical="center"/>
    </xf>
    <xf numFmtId="49" fontId="5" fillId="0" borderId="0" xfId="0" applyNumberFormat="1" applyFont="1" applyBorder="1" applyAlignment="1" applyProtection="1">
      <alignment horizontal="left" vertical="center"/>
    </xf>
    <xf numFmtId="0" fontId="5" fillId="5" borderId="0" xfId="0" applyFont="1" applyFill="1" applyBorder="1" applyAlignment="1" applyProtection="1">
      <alignment horizontal="left" vertical="center"/>
    </xf>
    <xf numFmtId="0" fontId="15" fillId="0" borderId="0" xfId="0" applyFont="1" applyBorder="1" applyAlignment="1" applyProtection="1">
      <alignment horizontal="left" vertical="center"/>
    </xf>
    <xf numFmtId="0" fontId="5" fillId="0" borderId="0" xfId="0" applyFont="1" applyBorder="1" applyAlignment="1" applyProtection="1">
      <alignment horizontal="left" vertical="center"/>
    </xf>
    <xf numFmtId="49" fontId="5" fillId="0" borderId="0" xfId="0" applyNumberFormat="1" applyFont="1" applyBorder="1" applyAlignment="1" applyProtection="1">
      <alignment horizontal="center" vertical="center"/>
    </xf>
    <xf numFmtId="0" fontId="5" fillId="0" borderId="28" xfId="0" applyFont="1" applyBorder="1" applyProtection="1">
      <alignment vertical="center"/>
    </xf>
    <xf numFmtId="0" fontId="5" fillId="0" borderId="29" xfId="0" applyFont="1" applyBorder="1" applyAlignment="1" applyProtection="1">
      <alignment horizontal="left" vertical="center"/>
    </xf>
    <xf numFmtId="0" fontId="5" fillId="0" borderId="29" xfId="0" applyFont="1" applyBorder="1" applyProtection="1">
      <alignment vertical="center"/>
    </xf>
    <xf numFmtId="49" fontId="5" fillId="0" borderId="29" xfId="0" applyNumberFormat="1" applyFont="1" applyBorder="1" applyAlignment="1" applyProtection="1">
      <alignment horizontal="center" vertical="center"/>
    </xf>
    <xf numFmtId="0" fontId="5" fillId="0" borderId="30" xfId="0" applyFont="1" applyBorder="1" applyProtection="1">
      <alignment vertical="center"/>
    </xf>
    <xf numFmtId="0" fontId="5" fillId="0" borderId="0" xfId="0" applyFont="1" applyBorder="1" applyAlignment="1" applyProtection="1">
      <alignment vertical="center" wrapText="1"/>
    </xf>
    <xf numFmtId="0" fontId="13" fillId="0" borderId="0" xfId="0" applyFont="1" applyBorder="1" applyProtection="1">
      <alignment vertical="center"/>
    </xf>
    <xf numFmtId="11" fontId="5" fillId="0" borderId="26" xfId="0" applyNumberFormat="1" applyFont="1" applyBorder="1" applyProtection="1">
      <alignment vertical="center"/>
    </xf>
    <xf numFmtId="11" fontId="5" fillId="0" borderId="0" xfId="0" applyNumberFormat="1" applyFont="1" applyBorder="1" applyProtection="1">
      <alignment vertical="center"/>
    </xf>
    <xf numFmtId="11" fontId="17" fillId="2" borderId="5" xfId="0" applyNumberFormat="1" applyFont="1" applyFill="1" applyBorder="1" applyAlignment="1" applyProtection="1">
      <alignment vertical="center" wrapText="1"/>
    </xf>
    <xf numFmtId="11" fontId="17" fillId="2" borderId="6" xfId="0" applyNumberFormat="1" applyFont="1" applyFill="1" applyBorder="1" applyAlignment="1" applyProtection="1">
      <alignment vertical="center"/>
    </xf>
    <xf numFmtId="11" fontId="17" fillId="2" borderId="7" xfId="0" applyNumberFormat="1" applyFont="1" applyFill="1" applyBorder="1" applyAlignment="1" applyProtection="1">
      <alignment vertical="center"/>
    </xf>
    <xf numFmtId="11" fontId="5" fillId="0" borderId="27" xfId="0" applyNumberFormat="1" applyFont="1" applyBorder="1" applyProtection="1">
      <alignment vertical="center"/>
    </xf>
    <xf numFmtId="11" fontId="5" fillId="0" borderId="0" xfId="0" applyNumberFormat="1" applyFont="1" applyProtection="1">
      <alignment vertical="center"/>
    </xf>
    <xf numFmtId="0" fontId="13" fillId="0" borderId="0" xfId="0" applyFont="1" applyProtection="1">
      <alignment vertical="center"/>
    </xf>
    <xf numFmtId="0" fontId="13" fillId="0" borderId="26" xfId="0" applyFont="1" applyBorder="1" applyProtection="1">
      <alignment vertical="center"/>
    </xf>
    <xf numFmtId="0" fontId="14" fillId="0" borderId="65" xfId="0" applyFont="1" applyBorder="1" applyAlignment="1" applyProtection="1">
      <alignment horizontal="left" vertical="center"/>
    </xf>
    <xf numFmtId="0" fontId="14" fillId="0" borderId="66" xfId="0" applyFont="1" applyBorder="1" applyAlignment="1" applyProtection="1">
      <alignment horizontal="left" vertical="center"/>
    </xf>
    <xf numFmtId="0" fontId="5" fillId="0" borderId="66" xfId="0" applyFont="1" applyBorder="1" applyAlignment="1" applyProtection="1">
      <alignment horizontal="left" vertical="center" wrapText="1"/>
    </xf>
    <xf numFmtId="0" fontId="14" fillId="0" borderId="66" xfId="0" applyFont="1" applyFill="1" applyBorder="1" applyAlignment="1" applyProtection="1">
      <alignment horizontal="left" vertical="center"/>
    </xf>
    <xf numFmtId="0" fontId="5" fillId="0" borderId="67" xfId="0" applyFont="1" applyBorder="1" applyAlignment="1" applyProtection="1">
      <alignment horizontal="left" vertical="center"/>
    </xf>
    <xf numFmtId="0" fontId="14" fillId="0" borderId="68" xfId="0" applyFont="1" applyBorder="1" applyAlignment="1" applyProtection="1">
      <alignment horizontal="left" vertical="center"/>
    </xf>
    <xf numFmtId="0" fontId="14" fillId="0" borderId="69" xfId="0" applyFont="1" applyBorder="1" applyAlignment="1" applyProtection="1">
      <alignment horizontal="left" vertical="center"/>
    </xf>
    <xf numFmtId="0" fontId="5" fillId="0" borderId="69" xfId="0" applyFont="1" applyBorder="1" applyAlignment="1" applyProtection="1">
      <alignment horizontal="left" vertical="center" wrapText="1"/>
    </xf>
    <xf numFmtId="0" fontId="14" fillId="0" borderId="69" xfId="0" applyFont="1" applyFill="1" applyBorder="1" applyAlignment="1" applyProtection="1">
      <alignment horizontal="left" vertical="center"/>
    </xf>
    <xf numFmtId="0" fontId="5" fillId="0" borderId="70" xfId="0" applyFont="1" applyBorder="1" applyAlignment="1" applyProtection="1">
      <alignment horizontal="left" vertical="center"/>
    </xf>
    <xf numFmtId="0" fontId="14" fillId="0" borderId="71" xfId="0" applyFont="1" applyBorder="1" applyAlignment="1" applyProtection="1">
      <alignment horizontal="left" vertical="center"/>
    </xf>
    <xf numFmtId="0" fontId="14" fillId="0" borderId="72" xfId="0" applyFont="1" applyBorder="1" applyAlignment="1" applyProtection="1">
      <alignment horizontal="left" vertical="center"/>
    </xf>
    <xf numFmtId="0" fontId="5" fillId="0" borderId="72" xfId="0" applyFont="1" applyBorder="1" applyAlignment="1" applyProtection="1">
      <alignment horizontal="left" vertical="center" wrapText="1"/>
    </xf>
    <xf numFmtId="0" fontId="14" fillId="0" borderId="72" xfId="0" applyFont="1" applyFill="1" applyBorder="1" applyAlignment="1" applyProtection="1">
      <alignment horizontal="left" vertical="center"/>
    </xf>
    <xf numFmtId="0" fontId="5" fillId="0" borderId="73" xfId="0" applyFont="1" applyBorder="1" applyAlignment="1" applyProtection="1">
      <alignment horizontal="left" vertical="center"/>
    </xf>
    <xf numFmtId="11" fontId="17" fillId="2" borderId="7" xfId="0" applyNumberFormat="1" applyFont="1" applyFill="1" applyBorder="1" applyAlignment="1" applyProtection="1">
      <alignment vertical="center" wrapText="1"/>
    </xf>
    <xf numFmtId="0" fontId="14" fillId="0" borderId="11" xfId="0" applyFont="1" applyBorder="1" applyAlignment="1" applyProtection="1">
      <alignment horizontal="left" vertical="center"/>
    </xf>
    <xf numFmtId="0" fontId="14" fillId="0" borderId="9" xfId="0" applyFont="1" applyBorder="1" applyAlignment="1" applyProtection="1">
      <alignment horizontal="left" vertical="center"/>
    </xf>
    <xf numFmtId="0" fontId="5" fillId="0" borderId="9" xfId="0" applyFont="1" applyBorder="1" applyAlignment="1" applyProtection="1">
      <alignment horizontal="left" vertical="center" wrapText="1"/>
    </xf>
    <xf numFmtId="0" fontId="14" fillId="0" borderId="9" xfId="0" applyFont="1" applyFill="1" applyBorder="1" applyAlignment="1" applyProtection="1">
      <alignment horizontal="left" vertical="center"/>
    </xf>
    <xf numFmtId="0" fontId="5" fillId="0" borderId="10" xfId="0" applyFont="1" applyBorder="1" applyAlignment="1" applyProtection="1">
      <alignment horizontal="left" vertical="center" wrapText="1"/>
    </xf>
    <xf numFmtId="0" fontId="14" fillId="0" borderId="12" xfId="0" applyFont="1" applyBorder="1" applyAlignment="1" applyProtection="1">
      <alignment horizontal="left" vertical="center"/>
    </xf>
    <xf numFmtId="0" fontId="5" fillId="0" borderId="12" xfId="0" applyFont="1" applyBorder="1" applyAlignment="1" applyProtection="1">
      <alignment horizontal="left" vertical="center" wrapText="1"/>
    </xf>
    <xf numFmtId="0" fontId="14" fillId="0" borderId="12" xfId="0" applyFont="1" applyFill="1" applyBorder="1" applyAlignment="1" applyProtection="1">
      <alignment horizontal="left" vertical="center"/>
    </xf>
    <xf numFmtId="0" fontId="5" fillId="0" borderId="13" xfId="0" applyFont="1" applyBorder="1" applyAlignment="1" applyProtection="1">
      <alignment horizontal="left" vertical="center" wrapText="1"/>
    </xf>
    <xf numFmtId="0" fontId="14" fillId="0" borderId="14" xfId="0" applyFont="1" applyBorder="1" applyAlignment="1" applyProtection="1">
      <alignment horizontal="left" vertical="center"/>
    </xf>
    <xf numFmtId="0" fontId="14" fillId="0" borderId="15" xfId="0" applyFont="1" applyBorder="1" applyAlignment="1" applyProtection="1">
      <alignment horizontal="left" vertical="center"/>
    </xf>
    <xf numFmtId="0" fontId="5" fillId="0" borderId="15" xfId="0" applyFont="1" applyBorder="1" applyAlignment="1" applyProtection="1">
      <alignment horizontal="left" vertical="center" wrapText="1"/>
    </xf>
    <xf numFmtId="0" fontId="14" fillId="0" borderId="15" xfId="0" applyFont="1" applyFill="1" applyBorder="1" applyAlignment="1" applyProtection="1">
      <alignment horizontal="left" vertical="center"/>
    </xf>
    <xf numFmtId="0" fontId="5" fillId="0" borderId="16" xfId="0" applyFont="1" applyBorder="1" applyAlignment="1" applyProtection="1">
      <alignment horizontal="left" vertical="center" wrapText="1"/>
    </xf>
    <xf numFmtId="0" fontId="14" fillId="0" borderId="0" xfId="0" applyFont="1" applyBorder="1" applyAlignment="1" applyProtection="1">
      <alignment horizontal="center" vertical="center"/>
    </xf>
    <xf numFmtId="0" fontId="14" fillId="0" borderId="0" xfId="0" applyFont="1" applyFill="1" applyBorder="1" applyAlignment="1" applyProtection="1">
      <alignment horizontal="left" vertical="center"/>
    </xf>
    <xf numFmtId="0" fontId="14" fillId="0" borderId="8" xfId="0" applyFont="1" applyBorder="1" applyAlignment="1" applyProtection="1">
      <alignment horizontal="left" vertical="center"/>
    </xf>
    <xf numFmtId="0" fontId="14" fillId="0" borderId="17" xfId="0" applyNumberFormat="1" applyFont="1" applyBorder="1" applyAlignment="1" applyProtection="1">
      <alignment horizontal="left" vertical="center"/>
    </xf>
    <xf numFmtId="0" fontId="5" fillId="0" borderId="18" xfId="0" applyFont="1" applyBorder="1" applyAlignment="1" applyProtection="1">
      <alignment horizontal="left" vertical="center" wrapText="1"/>
    </xf>
    <xf numFmtId="0" fontId="5" fillId="0" borderId="10" xfId="0" applyFont="1" applyBorder="1" applyAlignment="1" applyProtection="1">
      <alignment horizontal="left" vertical="center"/>
    </xf>
    <xf numFmtId="0" fontId="14" fillId="0" borderId="19" xfId="0" applyNumberFormat="1" applyFont="1" applyBorder="1" applyAlignment="1" applyProtection="1">
      <alignment horizontal="left" vertical="center"/>
    </xf>
    <xf numFmtId="0" fontId="5" fillId="0" borderId="20" xfId="0" applyFont="1" applyBorder="1" applyAlignment="1" applyProtection="1">
      <alignment horizontal="left" vertical="center" wrapText="1"/>
    </xf>
    <xf numFmtId="0" fontId="5" fillId="0" borderId="13" xfId="0" applyFont="1" applyBorder="1" applyAlignment="1" applyProtection="1">
      <alignment horizontal="left" vertical="center"/>
    </xf>
    <xf numFmtId="0" fontId="5" fillId="0" borderId="12" xfId="0" applyFont="1" applyBorder="1" applyAlignment="1" applyProtection="1">
      <alignment horizontal="left" vertical="center"/>
    </xf>
    <xf numFmtId="176" fontId="14" fillId="0" borderId="12" xfId="0" applyNumberFormat="1" applyFont="1" applyFill="1" applyBorder="1" applyAlignment="1" applyProtection="1">
      <alignment horizontal="left" vertical="center"/>
    </xf>
    <xf numFmtId="176" fontId="14" fillId="6" borderId="12" xfId="0" applyNumberFormat="1" applyFont="1" applyFill="1" applyBorder="1" applyAlignment="1" applyProtection="1">
      <alignment horizontal="right" vertical="center"/>
    </xf>
    <xf numFmtId="0" fontId="5" fillId="0" borderId="92" xfId="0" applyFont="1" applyBorder="1" applyAlignment="1" applyProtection="1">
      <alignment horizontal="left" vertical="center"/>
    </xf>
    <xf numFmtId="0" fontId="14" fillId="0" borderId="21" xfId="0" applyNumberFormat="1" applyFont="1" applyBorder="1" applyAlignment="1" applyProtection="1">
      <alignment horizontal="left" vertical="center"/>
    </xf>
    <xf numFmtId="0" fontId="5" fillId="0" borderId="22" xfId="0" applyFont="1" applyBorder="1" applyAlignment="1" applyProtection="1">
      <alignment horizontal="left" vertical="center" wrapText="1"/>
    </xf>
    <xf numFmtId="176" fontId="14" fillId="0" borderId="15" xfId="0" applyNumberFormat="1" applyFont="1" applyFill="1" applyBorder="1" applyAlignment="1" applyProtection="1">
      <alignment horizontal="left" vertical="center"/>
    </xf>
    <xf numFmtId="176" fontId="14" fillId="6" borderId="90" xfId="0" applyNumberFormat="1" applyFont="1" applyFill="1" applyBorder="1" applyAlignment="1" applyProtection="1">
      <alignment horizontal="right" vertical="center"/>
    </xf>
    <xf numFmtId="0" fontId="5" fillId="0" borderId="15" xfId="0" applyFont="1" applyBorder="1" applyAlignment="1" applyProtection="1">
      <alignment horizontal="left" vertical="center"/>
    </xf>
    <xf numFmtId="0" fontId="5" fillId="0" borderId="91" xfId="0" applyFont="1" applyBorder="1" applyAlignment="1" applyProtection="1">
      <alignment horizontal="left" vertical="center"/>
    </xf>
    <xf numFmtId="0" fontId="5" fillId="0" borderId="29" xfId="0" applyFont="1" applyBorder="1" applyAlignment="1" applyProtection="1">
      <alignment vertical="center" wrapText="1"/>
    </xf>
    <xf numFmtId="0" fontId="14" fillId="5" borderId="66" xfId="0" applyNumberFormat="1" applyFont="1" applyFill="1" applyBorder="1" applyAlignment="1" applyProtection="1">
      <alignment horizontal="right" vertical="center"/>
      <protection locked="0"/>
    </xf>
    <xf numFmtId="0" fontId="14" fillId="5" borderId="69" xfId="0" quotePrefix="1" applyNumberFormat="1" applyFont="1" applyFill="1" applyBorder="1" applyAlignment="1" applyProtection="1">
      <alignment horizontal="right" vertical="center"/>
      <protection locked="0"/>
    </xf>
    <xf numFmtId="0" fontId="14" fillId="5" borderId="72" xfId="0" applyNumberFormat="1" applyFont="1" applyFill="1" applyBorder="1" applyAlignment="1" applyProtection="1">
      <alignment horizontal="right" vertical="center"/>
      <protection locked="0"/>
    </xf>
    <xf numFmtId="0" fontId="14" fillId="5" borderId="9" xfId="0" applyFont="1" applyFill="1" applyBorder="1" applyAlignment="1" applyProtection="1">
      <alignment horizontal="left" vertical="center"/>
      <protection locked="0"/>
    </xf>
    <xf numFmtId="176" fontId="14" fillId="5" borderId="12" xfId="0" applyNumberFormat="1" applyFont="1" applyFill="1" applyBorder="1" applyAlignment="1" applyProtection="1">
      <alignment horizontal="right" vertical="center"/>
      <protection locked="0"/>
    </xf>
    <xf numFmtId="176" fontId="14" fillId="5" borderId="15" xfId="0" applyNumberFormat="1" applyFont="1" applyFill="1" applyBorder="1" applyAlignment="1" applyProtection="1">
      <alignment horizontal="right" vertical="center"/>
      <protection locked="0"/>
    </xf>
    <xf numFmtId="0" fontId="14" fillId="5" borderId="12" xfId="0" applyFont="1" applyFill="1" applyBorder="1" applyAlignment="1" applyProtection="1">
      <alignment horizontal="left" vertical="center"/>
      <protection locked="0"/>
    </xf>
    <xf numFmtId="0" fontId="14" fillId="5" borderId="15"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wrapText="1"/>
      <protection locked="0"/>
    </xf>
    <xf numFmtId="0" fontId="14" fillId="5" borderId="12" xfId="0" applyNumberFormat="1" applyFont="1" applyFill="1" applyBorder="1" applyAlignment="1" applyProtection="1">
      <alignment horizontal="right" vertical="center"/>
      <protection locked="0"/>
    </xf>
    <xf numFmtId="0" fontId="14" fillId="5" borderId="12" xfId="0" quotePrefix="1" applyNumberFormat="1" applyFont="1" applyFill="1" applyBorder="1" applyAlignment="1" applyProtection="1">
      <alignment horizontal="right" vertical="center"/>
      <protection locked="0"/>
    </xf>
    <xf numFmtId="0" fontId="19" fillId="0" borderId="0" xfId="1" applyFont="1" applyProtection="1">
      <alignment vertical="center"/>
    </xf>
    <xf numFmtId="177" fontId="19" fillId="0" borderId="0" xfId="1" applyNumberFormat="1" applyFont="1" applyProtection="1">
      <alignment vertical="center"/>
    </xf>
    <xf numFmtId="0" fontId="18" fillId="0" borderId="0" xfId="1" applyFont="1" applyProtection="1">
      <alignment vertical="center"/>
    </xf>
    <xf numFmtId="0" fontId="20" fillId="0" borderId="0" xfId="1" applyFont="1" applyProtection="1">
      <alignment vertical="center"/>
    </xf>
    <xf numFmtId="0" fontId="2" fillId="0" borderId="0" xfId="1" applyProtection="1">
      <alignment vertical="center"/>
    </xf>
    <xf numFmtId="177" fontId="19" fillId="0" borderId="0" xfId="1" applyNumberFormat="1" applyFont="1" applyAlignment="1" applyProtection="1">
      <alignment horizontal="left" vertical="center"/>
    </xf>
    <xf numFmtId="177" fontId="19" fillId="0" borderId="0" xfId="1" applyNumberFormat="1" applyFont="1" applyAlignment="1" applyProtection="1">
      <alignment horizontal="right" vertical="center"/>
    </xf>
    <xf numFmtId="0" fontId="19" fillId="0" borderId="0" xfId="1" applyFont="1" applyAlignment="1" applyProtection="1">
      <alignment horizontal="right" vertical="center"/>
    </xf>
    <xf numFmtId="20" fontId="19" fillId="0" borderId="0" xfId="1" applyNumberFormat="1" applyFont="1" applyProtection="1">
      <alignment vertical="center"/>
    </xf>
    <xf numFmtId="179" fontId="19" fillId="0" borderId="0" xfId="1" applyNumberFormat="1" applyFont="1" applyProtection="1">
      <alignment vertical="center"/>
    </xf>
    <xf numFmtId="0" fontId="24" fillId="0" borderId="0" xfId="1" applyFont="1" applyAlignment="1" applyProtection="1">
      <alignment vertical="center" wrapText="1"/>
    </xf>
    <xf numFmtId="0" fontId="24" fillId="0" borderId="0" xfId="1" applyFont="1" applyAlignment="1" applyProtection="1">
      <alignment horizontal="left" vertical="center" wrapText="1"/>
    </xf>
    <xf numFmtId="0" fontId="22" fillId="0" borderId="0" xfId="1" applyFont="1" applyAlignment="1" applyProtection="1">
      <alignment horizontal="center" vertical="center"/>
    </xf>
    <xf numFmtId="0" fontId="23" fillId="0" borderId="0" xfId="1" quotePrefix="1" applyFont="1" applyProtection="1">
      <alignment vertical="center"/>
    </xf>
    <xf numFmtId="0" fontId="23" fillId="0" borderId="0" xfId="1" applyFont="1" applyProtection="1">
      <alignment vertical="center"/>
    </xf>
    <xf numFmtId="0" fontId="19" fillId="0" borderId="0" xfId="1" applyFont="1" applyAlignment="1" applyProtection="1">
      <alignment vertical="center" wrapText="1"/>
    </xf>
    <xf numFmtId="0" fontId="19" fillId="0" borderId="0" xfId="1" quotePrefix="1" applyFont="1" applyProtection="1">
      <alignment vertical="center"/>
    </xf>
    <xf numFmtId="0" fontId="0" fillId="0" borderId="0" xfId="1" applyFont="1" applyProtection="1">
      <alignment vertical="center"/>
    </xf>
    <xf numFmtId="0" fontId="2" fillId="6" borderId="2" xfId="1" applyFill="1" applyBorder="1" applyAlignment="1" applyProtection="1">
      <alignment horizontal="center" vertical="center" shrinkToFit="1"/>
    </xf>
    <xf numFmtId="0" fontId="2" fillId="6" borderId="2" xfId="1" applyFill="1" applyBorder="1" applyAlignment="1" applyProtection="1">
      <alignment horizontal="center" vertical="center"/>
    </xf>
    <xf numFmtId="0" fontId="2" fillId="0" borderId="0" xfId="1" applyAlignment="1" applyProtection="1">
      <alignment vertical="center" wrapText="1"/>
    </xf>
    <xf numFmtId="0" fontId="22" fillId="0" borderId="0" xfId="1" applyFont="1" applyAlignment="1" applyProtection="1">
      <alignment horizontal="left" vertical="center" shrinkToFit="1"/>
    </xf>
    <xf numFmtId="177" fontId="22" fillId="0" borderId="0" xfId="1" applyNumberFormat="1" applyFont="1" applyAlignment="1" applyProtection="1">
      <alignment vertical="top" wrapText="1"/>
    </xf>
    <xf numFmtId="0" fontId="26" fillId="0" borderId="0" xfId="1" applyFont="1" applyProtection="1">
      <alignment vertical="center"/>
    </xf>
    <xf numFmtId="0" fontId="27" fillId="0" borderId="0" xfId="1" applyFont="1" applyAlignment="1" applyProtection="1">
      <alignment vertical="top" wrapText="1"/>
    </xf>
    <xf numFmtId="0" fontId="47" fillId="9" borderId="58" xfId="0" applyFont="1" applyFill="1" applyBorder="1" applyAlignment="1" applyProtection="1">
      <alignment horizontal="center" vertical="center"/>
    </xf>
    <xf numFmtId="0" fontId="50" fillId="9" borderId="58" xfId="0" applyFont="1" applyFill="1" applyBorder="1" applyAlignment="1" applyProtection="1">
      <alignment horizontal="center" vertical="center" wrapText="1"/>
    </xf>
    <xf numFmtId="0" fontId="10" fillId="7" borderId="1" xfId="0" applyFont="1" applyFill="1" applyBorder="1" applyAlignment="1" applyProtection="1">
      <alignment vertical="center" wrapText="1"/>
    </xf>
    <xf numFmtId="0" fontId="10" fillId="6" borderId="59" xfId="0" applyFont="1" applyFill="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Protection="1">
      <alignment vertical="center"/>
    </xf>
    <xf numFmtId="0" fontId="49" fillId="0" borderId="0" xfId="0" applyFont="1" applyAlignment="1" applyProtection="1">
      <alignment horizontal="left" vertical="center"/>
    </xf>
    <xf numFmtId="0" fontId="7" fillId="0" borderId="0" xfId="0" applyFont="1" applyProtection="1">
      <alignment vertical="center"/>
    </xf>
    <xf numFmtId="0" fontId="10" fillId="0" borderId="0" xfId="0" applyFont="1" applyFill="1" applyProtection="1">
      <alignment vertical="center"/>
    </xf>
    <xf numFmtId="0" fontId="11" fillId="0" borderId="0" xfId="0" applyFont="1" applyProtection="1">
      <alignment vertical="center"/>
    </xf>
    <xf numFmtId="0" fontId="12" fillId="0" borderId="0" xfId="0" applyFont="1" applyProtection="1">
      <alignment vertical="center"/>
    </xf>
    <xf numFmtId="0" fontId="7" fillId="0" borderId="23" xfId="0" applyFont="1" applyBorder="1" applyProtection="1">
      <alignment vertical="center"/>
    </xf>
    <xf numFmtId="0" fontId="10" fillId="0" borderId="24" xfId="0" applyFont="1" applyBorder="1" applyProtection="1">
      <alignment vertical="center"/>
    </xf>
    <xf numFmtId="0" fontId="12" fillId="0" borderId="24" xfId="0" applyFont="1" applyBorder="1" applyProtection="1">
      <alignment vertical="center"/>
    </xf>
    <xf numFmtId="0" fontId="10" fillId="0" borderId="25" xfId="0" applyFont="1" applyBorder="1" applyProtection="1">
      <alignment vertical="center"/>
    </xf>
    <xf numFmtId="0" fontId="7" fillId="0" borderId="26" xfId="0" applyFont="1" applyBorder="1" applyProtection="1">
      <alignment vertical="center"/>
    </xf>
    <xf numFmtId="0" fontId="10" fillId="0" borderId="0" xfId="0" applyFont="1" applyBorder="1" applyProtection="1">
      <alignment vertical="center"/>
    </xf>
    <xf numFmtId="49" fontId="5" fillId="0" borderId="0" xfId="0" applyNumberFormat="1" applyFont="1" applyFill="1" applyBorder="1" applyAlignment="1" applyProtection="1">
      <alignment horizontal="left" vertical="center"/>
    </xf>
    <xf numFmtId="0" fontId="10" fillId="0" borderId="0" xfId="0" applyFont="1" applyFill="1" applyBorder="1" applyProtection="1">
      <alignment vertical="center"/>
    </xf>
    <xf numFmtId="0" fontId="10" fillId="0" borderId="27" xfId="0" applyFont="1" applyBorder="1" applyProtection="1">
      <alignment vertical="center"/>
    </xf>
    <xf numFmtId="0" fontId="7" fillId="0" borderId="26" xfId="0" applyFont="1" applyBorder="1" applyAlignment="1" applyProtection="1">
      <alignment horizontal="left" vertical="center"/>
    </xf>
    <xf numFmtId="0" fontId="5" fillId="0" borderId="27" xfId="0" applyFont="1" applyBorder="1" applyAlignment="1" applyProtection="1">
      <alignment horizontal="left" vertical="center"/>
    </xf>
    <xf numFmtId="0" fontId="5" fillId="0" borderId="0" xfId="0" applyFont="1" applyAlignment="1" applyProtection="1">
      <alignment horizontal="left" vertical="center"/>
    </xf>
    <xf numFmtId="0" fontId="6" fillId="0" borderId="0" xfId="0" applyFont="1" applyBorder="1" applyAlignment="1" applyProtection="1">
      <alignment horizontal="left" vertical="center"/>
    </xf>
    <xf numFmtId="0" fontId="48" fillId="0" borderId="28" xfId="0" applyFont="1" applyBorder="1" applyAlignment="1" applyProtection="1">
      <alignment horizontal="left" vertical="center"/>
    </xf>
    <xf numFmtId="0" fontId="10" fillId="0" borderId="29" xfId="0" applyFont="1" applyBorder="1" applyProtection="1">
      <alignment vertical="center"/>
    </xf>
    <xf numFmtId="49" fontId="5" fillId="0" borderId="29" xfId="0" applyNumberFormat="1" applyFont="1" applyFill="1" applyBorder="1" applyAlignment="1" applyProtection="1">
      <alignment horizontal="left" vertical="center"/>
    </xf>
    <xf numFmtId="0" fontId="10" fillId="0" borderId="29" xfId="0" applyFont="1" applyFill="1" applyBorder="1" applyProtection="1">
      <alignment vertical="center"/>
    </xf>
    <xf numFmtId="0" fontId="10" fillId="0" borderId="30" xfId="0" applyFont="1" applyBorder="1" applyProtection="1">
      <alignment vertical="center"/>
    </xf>
    <xf numFmtId="0" fontId="11" fillId="0" borderId="0" xfId="0" applyFont="1" applyFill="1" applyProtection="1">
      <alignment vertical="center"/>
    </xf>
    <xf numFmtId="0" fontId="44" fillId="0" borderId="0" xfId="0" applyFont="1" applyFill="1" applyBorder="1" applyProtection="1">
      <alignment vertical="center"/>
    </xf>
    <xf numFmtId="0" fontId="42" fillId="0" borderId="0" xfId="0" applyFont="1" applyProtection="1">
      <alignment vertical="center"/>
    </xf>
    <xf numFmtId="0" fontId="43" fillId="0" borderId="0" xfId="3" applyFont="1" applyFill="1" applyBorder="1" applyAlignment="1" applyProtection="1">
      <alignment horizontal="center" vertical="center" wrapText="1"/>
    </xf>
    <xf numFmtId="0" fontId="44" fillId="0" borderId="0" xfId="0" applyFont="1" applyProtection="1">
      <alignment vertical="center"/>
    </xf>
    <xf numFmtId="0" fontId="43" fillId="0" borderId="0" xfId="3" applyFont="1" applyFill="1" applyBorder="1" applyAlignment="1" applyProtection="1">
      <alignment horizontal="center" vertical="center"/>
    </xf>
    <xf numFmtId="0" fontId="31" fillId="0" borderId="0" xfId="3"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35" fillId="0" borderId="0" xfId="0" applyFont="1" applyProtection="1">
      <alignment vertical="center"/>
    </xf>
    <xf numFmtId="0" fontId="36" fillId="0" borderId="0" xfId="0" applyFont="1" applyProtection="1">
      <alignment vertical="center"/>
    </xf>
    <xf numFmtId="0" fontId="46" fillId="9" borderId="61" xfId="0" applyFont="1" applyFill="1" applyBorder="1" applyAlignment="1" applyProtection="1">
      <alignment horizontal="center" vertical="center"/>
    </xf>
    <xf numFmtId="0" fontId="47" fillId="9" borderId="62" xfId="0" applyFont="1" applyFill="1" applyBorder="1" applyAlignment="1" applyProtection="1">
      <alignment horizontal="center" vertical="center"/>
    </xf>
    <xf numFmtId="0" fontId="47" fillId="9" borderId="62" xfId="0" applyFont="1" applyFill="1" applyBorder="1" applyAlignment="1" applyProtection="1">
      <alignment horizontal="center" vertical="center" wrapText="1"/>
    </xf>
    <xf numFmtId="0" fontId="47" fillId="9" borderId="63" xfId="0" applyFont="1" applyFill="1" applyBorder="1" applyAlignment="1" applyProtection="1">
      <alignment horizontal="center" vertical="center"/>
    </xf>
    <xf numFmtId="0" fontId="11" fillId="0" borderId="0" xfId="0" applyFont="1" applyAlignment="1" applyProtection="1">
      <alignment horizontal="center" vertical="center"/>
    </xf>
    <xf numFmtId="0" fontId="10" fillId="6" borderId="25" xfId="0" applyFont="1" applyFill="1" applyBorder="1" applyAlignment="1" applyProtection="1">
      <alignment horizontal="center" vertical="center"/>
    </xf>
    <xf numFmtId="0" fontId="11" fillId="0" borderId="0" xfId="0" applyFont="1" applyAlignment="1" applyProtection="1">
      <alignment horizontal="left" vertical="center"/>
    </xf>
    <xf numFmtId="0" fontId="10" fillId="5" borderId="1" xfId="0" applyFont="1" applyFill="1" applyBorder="1" applyAlignment="1" applyProtection="1">
      <alignment horizontal="left" vertical="center" wrapText="1"/>
      <protection locked="0"/>
    </xf>
    <xf numFmtId="176" fontId="10" fillId="7" borderId="1" xfId="0" applyNumberFormat="1" applyFont="1" applyFill="1" applyBorder="1" applyAlignment="1" applyProtection="1">
      <alignment horizontal="right" vertical="center"/>
      <protection locked="0"/>
    </xf>
    <xf numFmtId="0" fontId="10" fillId="7" borderId="57" xfId="0" applyFont="1" applyFill="1" applyBorder="1" applyAlignment="1" applyProtection="1">
      <alignment vertical="center" wrapText="1"/>
      <protection locked="0"/>
    </xf>
    <xf numFmtId="176" fontId="10" fillId="7" borderId="57" xfId="0" applyNumberFormat="1" applyFont="1" applyFill="1" applyBorder="1" applyAlignment="1" applyProtection="1">
      <alignment vertical="center" wrapText="1"/>
      <protection locked="0"/>
    </xf>
    <xf numFmtId="0" fontId="10" fillId="7" borderId="28" xfId="0" applyFont="1" applyFill="1" applyBorder="1" applyAlignment="1" applyProtection="1">
      <alignment vertical="center" wrapText="1"/>
      <protection locked="0"/>
    </xf>
    <xf numFmtId="176" fontId="10" fillId="7" borderId="1" xfId="0" applyNumberFormat="1" applyFont="1" applyFill="1" applyBorder="1" applyAlignment="1" applyProtection="1">
      <alignment vertical="center" wrapText="1"/>
      <protection locked="0"/>
    </xf>
    <xf numFmtId="0" fontId="10" fillId="7" borderId="60" xfId="0" applyFont="1" applyFill="1" applyBorder="1" applyAlignment="1" applyProtection="1">
      <alignment vertical="center" wrapText="1"/>
      <protection locked="0"/>
    </xf>
    <xf numFmtId="176" fontId="10" fillId="7" borderId="1" xfId="0" applyNumberFormat="1" applyFont="1" applyFill="1" applyBorder="1" applyProtection="1">
      <alignment vertical="center"/>
      <protection locked="0"/>
    </xf>
    <xf numFmtId="0" fontId="10" fillId="7" borderId="60" xfId="0" applyFont="1" applyFill="1" applyBorder="1" applyProtection="1">
      <alignment vertical="center"/>
      <protection locked="0"/>
    </xf>
    <xf numFmtId="0" fontId="10" fillId="5" borderId="56" xfId="0" applyFont="1" applyFill="1" applyBorder="1" applyAlignment="1" applyProtection="1">
      <alignment horizontal="left" vertical="center" wrapText="1"/>
      <protection locked="0"/>
    </xf>
    <xf numFmtId="176" fontId="10" fillId="7" borderId="56" xfId="0" applyNumberFormat="1" applyFont="1" applyFill="1" applyBorder="1" applyAlignment="1" applyProtection="1">
      <alignment horizontal="right" vertical="center"/>
      <protection locked="0"/>
    </xf>
    <xf numFmtId="176" fontId="10" fillId="7" borderId="56" xfId="0" applyNumberFormat="1" applyFont="1" applyFill="1" applyBorder="1" applyProtection="1">
      <alignment vertical="center"/>
      <protection locked="0"/>
    </xf>
    <xf numFmtId="0" fontId="10" fillId="7" borderId="23" xfId="0" applyFont="1" applyFill="1" applyBorder="1" applyProtection="1">
      <alignment vertical="center"/>
      <protection locked="0"/>
    </xf>
    <xf numFmtId="0" fontId="7" fillId="0" borderId="0" xfId="0" applyFont="1" applyFill="1" applyAlignment="1" applyProtection="1">
      <alignment horizontal="left" vertical="center"/>
    </xf>
    <xf numFmtId="0" fontId="7" fillId="0" borderId="0" xfId="0" applyFont="1" applyFill="1" applyProtection="1">
      <alignment vertical="center"/>
    </xf>
    <xf numFmtId="0" fontId="7" fillId="0" borderId="26" xfId="0" applyFont="1" applyFill="1" applyBorder="1" applyAlignment="1" applyProtection="1">
      <alignment horizontal="left" vertical="center"/>
    </xf>
    <xf numFmtId="0" fontId="7" fillId="0" borderId="28" xfId="0" applyFont="1" applyBorder="1" applyAlignment="1" applyProtection="1">
      <alignment horizontal="left" vertical="center"/>
    </xf>
    <xf numFmtId="0" fontId="5" fillId="0" borderId="30" xfId="0" applyFont="1" applyBorder="1" applyAlignment="1" applyProtection="1">
      <alignment horizontal="left" vertical="center"/>
    </xf>
    <xf numFmtId="0" fontId="5" fillId="0" borderId="0" xfId="0" applyFont="1" applyFill="1" applyBorder="1" applyAlignment="1" applyProtection="1">
      <alignment horizontal="center" vertical="center"/>
    </xf>
    <xf numFmtId="0" fontId="31" fillId="0" borderId="0" xfId="3" applyFont="1" applyFill="1" applyBorder="1" applyAlignment="1" applyProtection="1">
      <alignment horizontal="center" vertical="center"/>
    </xf>
    <xf numFmtId="0" fontId="44" fillId="0" borderId="0" xfId="0" applyFont="1" applyAlignment="1" applyProtection="1">
      <alignment vertical="center" wrapText="1"/>
    </xf>
    <xf numFmtId="0" fontId="42" fillId="0" borderId="0" xfId="0" applyFont="1" applyAlignment="1" applyProtection="1">
      <alignment vertical="center" wrapText="1"/>
    </xf>
    <xf numFmtId="0" fontId="7" fillId="0" borderId="23" xfId="0" applyFont="1" applyBorder="1" applyAlignment="1" applyProtection="1">
      <alignment vertical="center"/>
    </xf>
    <xf numFmtId="0" fontId="7" fillId="0" borderId="26" xfId="0" applyFont="1" applyBorder="1" applyAlignment="1" applyProtection="1">
      <alignment vertical="center"/>
    </xf>
    <xf numFmtId="0" fontId="32" fillId="0" borderId="0" xfId="3" applyFont="1" applyFill="1" applyBorder="1" applyAlignment="1" applyProtection="1">
      <alignment horizontal="center" vertical="center" wrapText="1"/>
    </xf>
    <xf numFmtId="0" fontId="45" fillId="0" borderId="0" xfId="0" applyFont="1" applyProtection="1">
      <alignment vertical="center"/>
    </xf>
    <xf numFmtId="176" fontId="10" fillId="7" borderId="1" xfId="0" applyNumberFormat="1" applyFont="1" applyFill="1" applyBorder="1" applyAlignment="1" applyProtection="1">
      <alignment horizontal="left" vertical="center"/>
      <protection locked="0"/>
    </xf>
    <xf numFmtId="176" fontId="10" fillId="7" borderId="56" xfId="0" applyNumberFormat="1" applyFont="1" applyFill="1" applyBorder="1" applyAlignment="1" applyProtection="1">
      <alignment horizontal="left" vertical="center"/>
      <protection locked="0"/>
    </xf>
    <xf numFmtId="0" fontId="10" fillId="0" borderId="0" xfId="0" applyFont="1" applyFill="1" applyBorder="1" applyAlignment="1" applyProtection="1">
      <alignment vertical="center" wrapText="1"/>
    </xf>
    <xf numFmtId="0" fontId="10" fillId="0" borderId="0" xfId="0" applyFont="1" applyAlignment="1" applyProtection="1">
      <alignment vertical="center" wrapText="1"/>
    </xf>
    <xf numFmtId="0" fontId="11" fillId="0" borderId="2" xfId="0" applyFont="1" applyBorder="1" applyAlignment="1" applyProtection="1">
      <alignment horizontal="center" vertical="center"/>
    </xf>
    <xf numFmtId="0" fontId="11"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xf>
    <xf numFmtId="0" fontId="10" fillId="0" borderId="2" xfId="0" applyFont="1" applyBorder="1" applyAlignment="1" applyProtection="1">
      <alignment vertical="center" wrapText="1"/>
    </xf>
    <xf numFmtId="0" fontId="10" fillId="0" borderId="1" xfId="0" applyFont="1" applyBorder="1" applyAlignment="1" applyProtection="1">
      <alignment vertical="center" wrapText="1"/>
    </xf>
    <xf numFmtId="0" fontId="10" fillId="7" borderId="89" xfId="0" applyFont="1" applyFill="1" applyBorder="1" applyAlignment="1" applyProtection="1">
      <alignment vertical="center" wrapText="1"/>
    </xf>
    <xf numFmtId="0" fontId="10" fillId="0" borderId="89" xfId="0" applyFont="1" applyBorder="1" applyAlignment="1" applyProtection="1">
      <alignment vertical="center" wrapText="1"/>
    </xf>
    <xf numFmtId="0" fontId="37" fillId="0" borderId="2" xfId="0" applyFont="1" applyBorder="1" applyAlignment="1" applyProtection="1">
      <alignment horizontal="center" vertical="center"/>
    </xf>
    <xf numFmtId="0" fontId="37" fillId="0" borderId="2" xfId="0" applyFont="1" applyBorder="1" applyAlignment="1" applyProtection="1">
      <alignment vertical="center" wrapText="1"/>
    </xf>
    <xf numFmtId="0" fontId="12" fillId="0" borderId="0" xfId="0" applyFont="1" applyBorder="1" applyProtection="1">
      <alignment vertical="center"/>
    </xf>
    <xf numFmtId="0" fontId="11" fillId="0" borderId="0" xfId="0" applyFont="1" applyFill="1" applyBorder="1" applyProtection="1">
      <alignment vertical="center"/>
    </xf>
    <xf numFmtId="0" fontId="7" fillId="0" borderId="28" xfId="0" applyFont="1" applyBorder="1" applyAlignment="1" applyProtection="1">
      <alignment vertical="center"/>
    </xf>
    <xf numFmtId="0" fontId="31" fillId="0" borderId="0" xfId="3" applyFont="1" applyAlignment="1" applyProtection="1">
      <alignment horizontal="left" vertical="center" wrapText="1"/>
    </xf>
    <xf numFmtId="0" fontId="10" fillId="0" borderId="0" xfId="0" applyFont="1" applyAlignment="1" applyProtection="1">
      <alignment horizontal="left" vertical="center"/>
    </xf>
    <xf numFmtId="0" fontId="32" fillId="0" borderId="0" xfId="3" applyFont="1" applyAlignment="1" applyProtection="1">
      <alignment horizontal="center" vertical="center" wrapText="1"/>
    </xf>
    <xf numFmtId="0" fontId="44" fillId="0" borderId="0" xfId="0" applyFont="1" applyAlignment="1" applyProtection="1">
      <alignment horizontal="left" vertical="center"/>
    </xf>
    <xf numFmtId="0" fontId="42" fillId="0" borderId="0" xfId="0" applyFont="1" applyAlignment="1" applyProtection="1">
      <alignment horizontal="left" vertical="center"/>
    </xf>
    <xf numFmtId="0" fontId="10" fillId="0" borderId="0" xfId="0" applyFont="1" applyFill="1" applyAlignment="1" applyProtection="1">
      <alignment horizontal="center" vertical="center"/>
    </xf>
    <xf numFmtId="0" fontId="8" fillId="2" borderId="93" xfId="0" applyFont="1" applyFill="1" applyBorder="1" applyAlignment="1">
      <alignment horizontal="left" vertical="center"/>
    </xf>
    <xf numFmtId="176" fontId="5" fillId="4" borderId="94" xfId="0" applyNumberFormat="1" applyFont="1" applyFill="1" applyBorder="1">
      <alignment vertical="center"/>
    </xf>
    <xf numFmtId="176" fontId="5" fillId="3" borderId="95" xfId="0" applyNumberFormat="1" applyFont="1" applyFill="1" applyBorder="1">
      <alignment vertical="center"/>
    </xf>
    <xf numFmtId="176" fontId="5" fillId="0" borderId="95" xfId="0" applyNumberFormat="1" applyFont="1" applyBorder="1">
      <alignment vertical="center"/>
    </xf>
    <xf numFmtId="176" fontId="5" fillId="0" borderId="96" xfId="0" applyNumberFormat="1" applyFont="1" applyBorder="1">
      <alignment vertical="center"/>
    </xf>
    <xf numFmtId="0" fontId="8" fillId="8" borderId="42" xfId="0" applyFont="1" applyFill="1" applyBorder="1" applyAlignment="1">
      <alignment horizontal="left" vertical="center"/>
    </xf>
    <xf numFmtId="176" fontId="5" fillId="0" borderId="45" xfId="0" applyNumberFormat="1" applyFont="1" applyBorder="1" applyAlignment="1">
      <alignment horizontal="right" vertical="center"/>
    </xf>
    <xf numFmtId="176" fontId="5" fillId="0" borderId="49" xfId="0" applyNumberFormat="1" applyFont="1" applyBorder="1" applyAlignment="1">
      <alignment horizontal="right" vertical="center"/>
    </xf>
    <xf numFmtId="176" fontId="52" fillId="0" borderId="82" xfId="4" applyNumberFormat="1" applyFont="1" applyBorder="1" applyProtection="1">
      <alignment vertical="center"/>
      <protection locked="0"/>
    </xf>
    <xf numFmtId="176" fontId="52" fillId="3" borderId="46" xfId="4" applyNumberFormat="1" applyFont="1" applyFill="1" applyBorder="1" applyProtection="1">
      <alignment vertical="center"/>
      <protection locked="0"/>
    </xf>
    <xf numFmtId="176" fontId="52" fillId="0" borderId="46" xfId="4" applyNumberFormat="1" applyFont="1" applyBorder="1" applyProtection="1">
      <alignment vertical="center"/>
      <protection locked="0"/>
    </xf>
    <xf numFmtId="176" fontId="52" fillId="3" borderId="49" xfId="4" applyNumberFormat="1" applyFont="1" applyFill="1" applyBorder="1" applyProtection="1">
      <alignment vertical="center"/>
      <protection locked="0"/>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5" fillId="0" borderId="97" xfId="0" applyFont="1" applyBorder="1">
      <alignment vertical="center"/>
    </xf>
    <xf numFmtId="176" fontId="5" fillId="0" borderId="98" xfId="0" applyNumberFormat="1" applyFont="1" applyBorder="1">
      <alignment vertical="center"/>
    </xf>
    <xf numFmtId="176" fontId="5" fillId="0" borderId="99" xfId="0" applyNumberFormat="1" applyFont="1" applyBorder="1" applyAlignment="1">
      <alignment horizontal="right" vertical="center"/>
    </xf>
    <xf numFmtId="176" fontId="5" fillId="0" borderId="100" xfId="0" applyNumberFormat="1" applyFont="1" applyBorder="1" applyAlignment="1">
      <alignment horizontal="right" vertical="center"/>
    </xf>
    <xf numFmtId="0" fontId="5" fillId="0" borderId="97" xfId="0" applyFont="1" applyBorder="1" applyAlignment="1">
      <alignment horizontal="left" vertical="center"/>
    </xf>
    <xf numFmtId="176" fontId="5" fillId="0" borderId="99" xfId="0" applyNumberFormat="1" applyFont="1" applyBorder="1">
      <alignment vertical="center"/>
    </xf>
    <xf numFmtId="176" fontId="15" fillId="0" borderId="100" xfId="0" applyNumberFormat="1" applyFont="1" applyBorder="1">
      <alignment vertical="center"/>
    </xf>
    <xf numFmtId="0" fontId="5" fillId="4" borderId="101" xfId="0" applyFont="1" applyFill="1" applyBorder="1">
      <alignment vertical="center"/>
    </xf>
    <xf numFmtId="0" fontId="28" fillId="4" borderId="102" xfId="0" applyFont="1" applyFill="1" applyBorder="1">
      <alignment vertical="center"/>
    </xf>
    <xf numFmtId="0" fontId="5" fillId="4" borderId="102" xfId="0" applyFont="1" applyFill="1" applyBorder="1">
      <alignment vertical="center"/>
    </xf>
    <xf numFmtId="0" fontId="5" fillId="4" borderId="103" xfId="0" applyFont="1" applyFill="1" applyBorder="1">
      <alignment vertical="center"/>
    </xf>
    <xf numFmtId="0" fontId="5" fillId="4" borderId="102" xfId="0" applyFont="1" applyFill="1" applyBorder="1" applyAlignment="1">
      <alignment horizontal="left" vertical="center" wrapText="1"/>
    </xf>
    <xf numFmtId="0" fontId="5" fillId="4" borderId="103" xfId="0" applyFont="1" applyFill="1" applyBorder="1" applyAlignment="1">
      <alignment horizontal="left" vertical="center" wrapText="1"/>
    </xf>
    <xf numFmtId="0" fontId="29" fillId="3" borderId="52" xfId="0" applyFont="1" applyFill="1" applyBorder="1">
      <alignment vertical="center"/>
    </xf>
    <xf numFmtId="0" fontId="28" fillId="3" borderId="104" xfId="0" applyFont="1" applyFill="1" applyBorder="1">
      <alignment vertical="center"/>
    </xf>
    <xf numFmtId="0" fontId="5" fillId="3" borderId="105" xfId="0" applyFont="1" applyFill="1" applyBorder="1">
      <alignment vertical="center"/>
    </xf>
    <xf numFmtId="0" fontId="5" fillId="3" borderId="94" xfId="0" applyFont="1" applyFill="1" applyBorder="1">
      <alignment vertical="center"/>
    </xf>
    <xf numFmtId="0" fontId="29" fillId="3" borderId="104" xfId="0" applyFont="1" applyFill="1" applyBorder="1">
      <alignment vertical="center"/>
    </xf>
    <xf numFmtId="0" fontId="5" fillId="3" borderId="104" xfId="0" applyFont="1" applyFill="1" applyBorder="1" applyAlignment="1">
      <alignment horizontal="left" vertical="center"/>
    </xf>
    <xf numFmtId="0" fontId="5" fillId="3" borderId="105" xfId="0" applyFont="1" applyFill="1" applyBorder="1" applyAlignment="1">
      <alignment horizontal="left" vertical="center"/>
    </xf>
    <xf numFmtId="0" fontId="5" fillId="3" borderId="104" xfId="0" applyFont="1" applyFill="1" applyBorder="1">
      <alignment vertical="center"/>
    </xf>
    <xf numFmtId="0" fontId="5" fillId="3" borderId="64" xfId="0" applyFont="1" applyFill="1" applyBorder="1">
      <alignment vertical="center"/>
    </xf>
    <xf numFmtId="0" fontId="5" fillId="3" borderId="106" xfId="0" applyFont="1" applyFill="1" applyBorder="1">
      <alignment vertical="center"/>
    </xf>
    <xf numFmtId="0" fontId="5" fillId="3" borderId="106" xfId="0" applyFont="1" applyFill="1" applyBorder="1" applyAlignment="1">
      <alignment horizontal="left" vertical="center"/>
    </xf>
    <xf numFmtId="0" fontId="5" fillId="4" borderId="107" xfId="0" applyFont="1" applyFill="1" applyBorder="1">
      <alignment vertical="center"/>
    </xf>
    <xf numFmtId="176" fontId="5" fillId="0" borderId="45" xfId="0" applyNumberFormat="1" applyFont="1" applyFill="1" applyBorder="1" applyAlignment="1">
      <alignment horizontal="right" vertical="center"/>
    </xf>
    <xf numFmtId="0" fontId="8" fillId="10" borderId="43" xfId="0" applyFont="1" applyFill="1" applyBorder="1" applyAlignment="1">
      <alignment horizontal="left" vertical="center"/>
    </xf>
    <xf numFmtId="0" fontId="51" fillId="0" borderId="23" xfId="4" applyFont="1" applyBorder="1" applyProtection="1">
      <alignment vertical="center"/>
      <protection locked="0"/>
    </xf>
    <xf numFmtId="178" fontId="1" fillId="6" borderId="2" xfId="1" applyNumberFormat="1" applyFont="1" applyFill="1" applyBorder="1" applyAlignment="1" applyProtection="1">
      <alignment horizontal="center" vertical="center" shrinkToFit="1"/>
    </xf>
    <xf numFmtId="0" fontId="1" fillId="6" borderId="2" xfId="1" applyFont="1" applyFill="1" applyBorder="1" applyAlignment="1" applyProtection="1">
      <alignment horizontal="center" vertical="center" shrinkToFit="1"/>
    </xf>
    <xf numFmtId="0" fontId="23" fillId="0" borderId="0" xfId="1" applyFont="1" applyAlignment="1" applyProtection="1">
      <alignment horizontal="center"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33" fillId="0" borderId="0" xfId="3" applyFont="1" applyFill="1" applyBorder="1" applyAlignment="1" applyProtection="1">
      <alignment horizontal="center" vertical="center" wrapText="1"/>
    </xf>
    <xf numFmtId="0" fontId="34" fillId="0" borderId="0" xfId="3" applyFont="1" applyFill="1" applyBorder="1" applyAlignment="1" applyProtection="1">
      <alignment horizontal="center" vertical="center" wrapText="1"/>
    </xf>
    <xf numFmtId="0" fontId="19" fillId="0" borderId="0" xfId="1" applyFont="1" applyAlignment="1" applyProtection="1">
      <alignment horizontal="center" vertical="center"/>
    </xf>
    <xf numFmtId="178" fontId="1" fillId="6" borderId="31" xfId="1" applyNumberFormat="1" applyFont="1" applyFill="1" applyBorder="1" applyAlignment="1" applyProtection="1">
      <alignment horizontal="center" vertical="center" shrinkToFit="1"/>
    </xf>
    <xf numFmtId="178" fontId="1" fillId="6" borderId="4" xfId="1" applyNumberFormat="1" applyFont="1" applyFill="1" applyBorder="1" applyAlignment="1" applyProtection="1">
      <alignment horizontal="center" vertical="center" shrinkToFit="1"/>
    </xf>
    <xf numFmtId="0" fontId="1" fillId="6" borderId="31" xfId="1" applyFont="1" applyFill="1" applyBorder="1" applyAlignment="1" applyProtection="1">
      <alignment horizontal="left" vertical="center" shrinkToFit="1"/>
    </xf>
    <xf numFmtId="0" fontId="1" fillId="6" borderId="3" xfId="1" applyFont="1" applyFill="1" applyBorder="1" applyAlignment="1" applyProtection="1">
      <alignment horizontal="left" vertical="center" shrinkToFit="1"/>
    </xf>
    <xf numFmtId="0" fontId="1" fillId="6" borderId="4" xfId="1" applyFont="1" applyFill="1" applyBorder="1" applyAlignment="1" applyProtection="1">
      <alignment horizontal="left" vertical="center" shrinkToFit="1"/>
    </xf>
    <xf numFmtId="0" fontId="22" fillId="0" borderId="40" xfId="2" applyFont="1" applyBorder="1" applyAlignment="1" applyProtection="1">
      <alignment horizontal="center" vertical="center"/>
    </xf>
    <xf numFmtId="0" fontId="22" fillId="0" borderId="41" xfId="2" applyFont="1" applyBorder="1" applyAlignment="1" applyProtection="1">
      <alignment horizontal="center" vertical="center"/>
    </xf>
    <xf numFmtId="0" fontId="19" fillId="6" borderId="40" xfId="2" applyFont="1" applyFill="1" applyBorder="1" applyAlignment="1" applyProtection="1">
      <alignment horizontal="center" vertical="center" wrapText="1"/>
    </xf>
    <xf numFmtId="0" fontId="19" fillId="6" borderId="41" xfId="2" applyFont="1" applyFill="1" applyBorder="1" applyAlignment="1" applyProtection="1">
      <alignment horizontal="center" vertical="center" wrapText="1"/>
    </xf>
    <xf numFmtId="0" fontId="1" fillId="6" borderId="31" xfId="1" applyFont="1" applyFill="1" applyBorder="1" applyAlignment="1" applyProtection="1">
      <alignment horizontal="left" vertical="center"/>
    </xf>
    <xf numFmtId="0" fontId="1" fillId="6" borderId="3" xfId="1" applyFont="1" applyFill="1" applyBorder="1" applyAlignment="1" applyProtection="1">
      <alignment horizontal="left" vertical="center"/>
    </xf>
    <xf numFmtId="0" fontId="1" fillId="6" borderId="4" xfId="1" applyFont="1" applyFill="1" applyBorder="1" applyAlignment="1" applyProtection="1">
      <alignment horizontal="left" vertical="center"/>
    </xf>
    <xf numFmtId="0" fontId="19" fillId="6" borderId="31" xfId="1" applyNumberFormat="1" applyFont="1" applyFill="1" applyBorder="1" applyAlignment="1" applyProtection="1">
      <alignment horizontal="left" vertical="top" wrapText="1"/>
    </xf>
    <xf numFmtId="0" fontId="19" fillId="6" borderId="3" xfId="1" applyNumberFormat="1" applyFont="1" applyFill="1" applyBorder="1" applyAlignment="1" applyProtection="1">
      <alignment horizontal="left" vertical="top" wrapText="1"/>
    </xf>
    <xf numFmtId="0" fontId="19" fillId="6" borderId="4" xfId="1" applyNumberFormat="1" applyFont="1" applyFill="1" applyBorder="1" applyAlignment="1" applyProtection="1">
      <alignment horizontal="left" vertical="top" wrapText="1"/>
    </xf>
    <xf numFmtId="176" fontId="19" fillId="6" borderId="31" xfId="1" applyNumberFormat="1" applyFont="1" applyFill="1" applyBorder="1" applyAlignment="1" applyProtection="1">
      <alignment horizontal="right" vertical="top" wrapText="1"/>
    </xf>
    <xf numFmtId="176" fontId="19" fillId="6" borderId="3" xfId="1" applyNumberFormat="1" applyFont="1" applyFill="1" applyBorder="1" applyAlignment="1" applyProtection="1">
      <alignment horizontal="right" vertical="top" wrapText="1"/>
    </xf>
    <xf numFmtId="176" fontId="19" fillId="6" borderId="4" xfId="1" applyNumberFormat="1" applyFont="1" applyFill="1" applyBorder="1" applyAlignment="1" applyProtection="1">
      <alignment horizontal="right" vertical="top" wrapText="1"/>
    </xf>
    <xf numFmtId="0" fontId="23" fillId="0" borderId="0" xfId="1" applyFont="1" applyAlignment="1" applyProtection="1">
      <alignment horizontal="center" vertical="center" wrapText="1"/>
    </xf>
    <xf numFmtId="0" fontId="26" fillId="6" borderId="31" xfId="1" applyFont="1" applyFill="1" applyBorder="1" applyAlignment="1" applyProtection="1">
      <alignment horizontal="center" vertical="center" shrinkToFit="1"/>
    </xf>
    <xf numFmtId="0" fontId="26" fillId="6" borderId="4" xfId="1" applyFont="1" applyFill="1" applyBorder="1" applyAlignment="1" applyProtection="1">
      <alignment horizontal="center" vertical="center" shrinkToFit="1"/>
    </xf>
    <xf numFmtId="0" fontId="2" fillId="6" borderId="31" xfId="1" applyFill="1" applyBorder="1" applyAlignment="1" applyProtection="1">
      <alignment horizontal="center" vertical="center"/>
    </xf>
    <xf numFmtId="0" fontId="2" fillId="6" borderId="4" xfId="1" applyFill="1" applyBorder="1" applyAlignment="1" applyProtection="1">
      <alignment horizontal="center" vertical="center"/>
    </xf>
    <xf numFmtId="0" fontId="26" fillId="6" borderId="31" xfId="1" applyFont="1" applyFill="1" applyBorder="1" applyAlignment="1" applyProtection="1">
      <alignment horizontal="left" vertical="center"/>
    </xf>
    <xf numFmtId="0" fontId="26" fillId="6" borderId="3" xfId="1" applyFont="1" applyFill="1" applyBorder="1" applyAlignment="1" applyProtection="1">
      <alignment horizontal="left" vertical="center"/>
    </xf>
    <xf numFmtId="0" fontId="26" fillId="6" borderId="4" xfId="1" applyFont="1" applyFill="1" applyBorder="1" applyAlignment="1" applyProtection="1">
      <alignment horizontal="left" vertical="center"/>
    </xf>
    <xf numFmtId="0" fontId="41" fillId="0" borderId="0" xfId="1" applyFont="1" applyAlignment="1" applyProtection="1">
      <alignment horizontal="left" vertical="center" wrapText="1"/>
    </xf>
    <xf numFmtId="0" fontId="26" fillId="6" borderId="32" xfId="1" applyFont="1" applyFill="1" applyBorder="1" applyAlignment="1" applyProtection="1">
      <alignment horizontal="left" vertical="center" wrapText="1" shrinkToFit="1"/>
    </xf>
    <xf numFmtId="0" fontId="26" fillId="6" borderId="33" xfId="1" applyFont="1" applyFill="1" applyBorder="1" applyAlignment="1" applyProtection="1">
      <alignment horizontal="left" vertical="center" wrapText="1" shrinkToFit="1"/>
    </xf>
    <xf numFmtId="0" fontId="26" fillId="6" borderId="34" xfId="1" applyFont="1" applyFill="1" applyBorder="1" applyAlignment="1" applyProtection="1">
      <alignment horizontal="left" vertical="center" wrapText="1" shrinkToFit="1"/>
    </xf>
    <xf numFmtId="0" fontId="26" fillId="6" borderId="35" xfId="1" applyFont="1" applyFill="1" applyBorder="1" applyAlignment="1" applyProtection="1">
      <alignment horizontal="left" vertical="center" wrapText="1" shrinkToFit="1"/>
    </xf>
    <xf numFmtId="0" fontId="26" fillId="6" borderId="0" xfId="1" applyFont="1" applyFill="1" applyBorder="1" applyAlignment="1" applyProtection="1">
      <alignment horizontal="left" vertical="center" wrapText="1" shrinkToFit="1"/>
    </xf>
    <xf numFmtId="0" fontId="26" fillId="6" borderId="36" xfId="1" applyFont="1" applyFill="1" applyBorder="1" applyAlignment="1" applyProtection="1">
      <alignment horizontal="left" vertical="center" wrapText="1" shrinkToFit="1"/>
    </xf>
    <xf numFmtId="0" fontId="26" fillId="6" borderId="37" xfId="1" applyFont="1" applyFill="1" applyBorder="1" applyAlignment="1" applyProtection="1">
      <alignment horizontal="left" vertical="center" wrapText="1" shrinkToFit="1"/>
    </xf>
    <xf numFmtId="0" fontId="26" fillId="6" borderId="38" xfId="1" applyFont="1" applyFill="1" applyBorder="1" applyAlignment="1" applyProtection="1">
      <alignment horizontal="left" vertical="center" wrapText="1" shrinkToFit="1"/>
    </xf>
    <xf numFmtId="0" fontId="26" fillId="6" borderId="39" xfId="1" applyFont="1" applyFill="1" applyBorder="1" applyAlignment="1" applyProtection="1">
      <alignment horizontal="left" vertical="center" wrapText="1" shrinkToFit="1"/>
    </xf>
  </cellXfs>
  <cellStyles count="5">
    <cellStyle name="ハイパーリンク" xfId="4" builtinId="8"/>
    <cellStyle name="標準" xfId="0" builtinId="0" customBuiltin="1"/>
    <cellStyle name="標準 7" xfId="3" xr:uid="{4DAE3762-FCAF-4258-AA94-FF4BAF47BC4A}"/>
    <cellStyle name="標準 7 2" xfId="1" xr:uid="{1F2A2E40-C0A4-4806-A4DC-8F70F3094BC5}"/>
    <cellStyle name="標準 7 2 7" xfId="2" xr:uid="{62DE0CB3-F6CC-4A9D-B1A9-063DC0EC02C5}"/>
  </cellStyles>
  <dxfs count="444">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rgb="FFFDA3FF"/>
        </patternFill>
      </fill>
    </dxf>
    <dxf>
      <fill>
        <patternFill>
          <bgColor rgb="FFFDA3FF"/>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patternType="none">
          <bgColor auto="1"/>
        </patternFill>
      </fill>
    </dxf>
    <dxf>
      <fill>
        <patternFill patternType="solid">
          <bgColor rgb="FFFF0000"/>
        </patternFill>
      </fill>
    </dxf>
    <dxf>
      <fill>
        <patternFill patternType="solid">
          <bgColor rgb="FFFF0000"/>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ont>
        <color theme="1"/>
      </font>
      <fill>
        <patternFill>
          <bgColor theme="0" tint="-0.14996795556505021"/>
        </patternFill>
      </fill>
    </dxf>
    <dxf>
      <font>
        <color auto="1"/>
      </font>
      <fill>
        <patternFill>
          <bgColor rgb="FFFFFFCC"/>
        </patternFill>
      </fill>
    </dxf>
    <dxf>
      <font>
        <color theme="1"/>
      </font>
      <fill>
        <patternFill>
          <bgColor rgb="FFFFE1E1"/>
        </patternFill>
      </fill>
    </dxf>
    <dxf>
      <font>
        <color theme="1"/>
      </font>
      <fill>
        <patternFill>
          <bgColor theme="0" tint="-0.14996795556505021"/>
        </patternFill>
      </fill>
    </dxf>
    <dxf>
      <font>
        <color auto="1"/>
      </font>
      <fill>
        <patternFill>
          <bgColor rgb="FFFFFFCC"/>
        </patternFill>
      </fill>
    </dxf>
    <dxf>
      <font>
        <color theme="1"/>
      </font>
      <fill>
        <patternFill>
          <bgColor rgb="FFFFE1E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1"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ont>
        <color theme="1"/>
      </font>
      <fill>
        <patternFill>
          <bgColor theme="0" tint="-0.14996795556505021"/>
        </patternFill>
      </fill>
    </dxf>
    <dxf>
      <font>
        <color auto="1"/>
      </font>
      <fill>
        <patternFill>
          <bgColor rgb="FFFFFFCC"/>
        </patternFill>
      </fill>
    </dxf>
    <dxf>
      <font>
        <color theme="1"/>
      </font>
      <fill>
        <patternFill>
          <bgColor rgb="FFFFE1E1"/>
        </patternFill>
      </fill>
    </dxf>
    <dxf>
      <font>
        <color theme="1"/>
      </font>
      <fill>
        <patternFill>
          <bgColor theme="0" tint="-0.14996795556505021"/>
        </patternFill>
      </fill>
    </dxf>
    <dxf>
      <font>
        <color auto="1"/>
      </font>
      <fill>
        <patternFill>
          <bgColor rgb="FFFFFFCC"/>
        </patternFill>
      </fill>
    </dxf>
    <dxf>
      <font>
        <color theme="1"/>
      </font>
      <fill>
        <patternFill>
          <bgColor rgb="FFFFE1E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solid">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theme="1"/>
      </font>
      <fill>
        <patternFill>
          <bgColor theme="0" tint="-0.14996795556505021"/>
        </patternFill>
      </fill>
    </dxf>
    <dxf>
      <font>
        <color auto="1"/>
      </font>
      <fill>
        <patternFill>
          <bgColor rgb="FFFFFFCC"/>
        </patternFill>
      </fill>
    </dxf>
    <dxf>
      <font>
        <color theme="1"/>
      </font>
      <fill>
        <patternFill>
          <bgColor rgb="FFFFE1E1"/>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solid">
          <bgColor rgb="FFFF0000"/>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patternType="solid">
          <bgColor rgb="FFFF0000"/>
        </patternFill>
      </fill>
    </dxf>
    <dxf>
      <fill>
        <patternFill patternType="solid">
          <bgColor rgb="FFFF0000"/>
        </patternFill>
      </fill>
    </dxf>
    <dxf>
      <fill>
        <patternFill>
          <bgColor theme="4" tint="0.79998168889431442"/>
        </patternFill>
      </fill>
    </dxf>
    <dxf>
      <fill>
        <patternFill patternType="none">
          <bgColor auto="1"/>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solid">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patternType="none">
          <bgColor auto="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lef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numFmt numFmtId="176" formatCode="#,##0&quot;円&quot;"/>
      <fill>
        <patternFill patternType="solid">
          <fgColor indexed="64"/>
          <bgColor theme="1" tint="0.249977111117893"/>
        </patternFill>
      </fill>
      <alignment horizontal="righ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4" tint="0.79998168889431442"/>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Yu Gothic UI"/>
        <family val="3"/>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Yu Gothic UI"/>
        <family val="3"/>
        <scheme val="none"/>
      </font>
      <fill>
        <patternFill patternType="solid">
          <fgColor indexed="64"/>
          <bgColor theme="1" tint="0.249977111117893"/>
        </patternFill>
      </fill>
      <protection locked="1" hidden="0"/>
    </dxf>
    <dxf>
      <border outline="0">
        <bottom style="double">
          <color theme="0" tint="-0.499984740745262"/>
        </bottom>
      </border>
    </dxf>
    <dxf>
      <font>
        <b/>
        <i val="0"/>
        <strike val="0"/>
        <condense val="0"/>
        <extend val="0"/>
        <outline val="0"/>
        <shadow val="0"/>
        <u val="none"/>
        <vertAlign val="baseline"/>
        <sz val="14"/>
        <color auto="1"/>
        <name val="Yu Gothic UI"/>
        <family val="3"/>
        <charset val="128"/>
        <scheme val="none"/>
      </font>
      <fill>
        <patternFill patternType="solid">
          <fgColor indexed="64"/>
          <bgColor theme="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s>
  <tableStyles count="0" defaultTableStyle="TableStyleMedium2" defaultPivotStyle="PivotStyleLight16"/>
  <colors>
    <mruColors>
      <color rgb="FFFDA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21</xdr:col>
      <xdr:colOff>692357</xdr:colOff>
      <xdr:row>23</xdr:row>
      <xdr:rowOff>0</xdr:rowOff>
    </xdr:from>
    <xdr:to>
      <xdr:col>22</xdr:col>
      <xdr:colOff>0</xdr:colOff>
      <xdr:row>26</xdr:row>
      <xdr:rowOff>65545</xdr:rowOff>
    </xdr:to>
    <xdr:pic>
      <xdr:nvPicPr>
        <xdr:cNvPr id="4" name="図 3">
          <a:extLst>
            <a:ext uri="{FF2B5EF4-FFF2-40B4-BE49-F238E27FC236}">
              <a16:creationId xmlns:a16="http://schemas.microsoft.com/office/drawing/2014/main" id="{34BAF130-A1CF-C918-B947-6B75934F2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42264" y="5715000"/>
          <a:ext cx="3352829" cy="7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695602</xdr:colOff>
      <xdr:row>23</xdr:row>
      <xdr:rowOff>0</xdr:rowOff>
    </xdr:from>
    <xdr:to>
      <xdr:col>12</xdr:col>
      <xdr:colOff>0</xdr:colOff>
      <xdr:row>26</xdr:row>
      <xdr:rowOff>76402</xdr:rowOff>
    </xdr:to>
    <xdr:pic>
      <xdr:nvPicPr>
        <xdr:cNvPr id="3" name="図 2">
          <a:extLst>
            <a:ext uri="{FF2B5EF4-FFF2-40B4-BE49-F238E27FC236}">
              <a16:creationId xmlns:a16="http://schemas.microsoft.com/office/drawing/2014/main" id="{605E639C-4B9E-4A94-B0AA-E9F651CC0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5771" y="2098729"/>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698781</xdr:colOff>
      <xdr:row>23</xdr:row>
      <xdr:rowOff>0</xdr:rowOff>
    </xdr:from>
    <xdr:to>
      <xdr:col>17</xdr:col>
      <xdr:colOff>0</xdr:colOff>
      <xdr:row>26</xdr:row>
      <xdr:rowOff>56588</xdr:rowOff>
    </xdr:to>
    <xdr:pic>
      <xdr:nvPicPr>
        <xdr:cNvPr id="2" name="図 1">
          <a:extLst>
            <a:ext uri="{FF2B5EF4-FFF2-40B4-BE49-F238E27FC236}">
              <a16:creationId xmlns:a16="http://schemas.microsoft.com/office/drawing/2014/main" id="{5D84E123-2AFC-4F2F-80F1-09C337596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77758" y="2164773"/>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691565</xdr:colOff>
      <xdr:row>23</xdr:row>
      <xdr:rowOff>0</xdr:rowOff>
    </xdr:from>
    <xdr:to>
      <xdr:col>16</xdr:col>
      <xdr:colOff>0</xdr:colOff>
      <xdr:row>26</xdr:row>
      <xdr:rowOff>80941</xdr:rowOff>
    </xdr:to>
    <xdr:pic>
      <xdr:nvPicPr>
        <xdr:cNvPr id="3" name="図 2">
          <a:extLst>
            <a:ext uri="{FF2B5EF4-FFF2-40B4-BE49-F238E27FC236}">
              <a16:creationId xmlns:a16="http://schemas.microsoft.com/office/drawing/2014/main" id="{C7E671E7-7FC8-40E9-9177-9B8C0CEC5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95823" y="2083594"/>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698368</xdr:colOff>
      <xdr:row>23</xdr:row>
      <xdr:rowOff>0</xdr:rowOff>
    </xdr:from>
    <xdr:to>
      <xdr:col>17</xdr:col>
      <xdr:colOff>0</xdr:colOff>
      <xdr:row>26</xdr:row>
      <xdr:rowOff>93697</xdr:rowOff>
    </xdr:to>
    <xdr:pic>
      <xdr:nvPicPr>
        <xdr:cNvPr id="3" name="図 2">
          <a:extLst>
            <a:ext uri="{FF2B5EF4-FFF2-40B4-BE49-F238E27FC236}">
              <a16:creationId xmlns:a16="http://schemas.microsoft.com/office/drawing/2014/main" id="{7423DF9E-5925-42C0-8710-57B5470F0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03904" y="2041071"/>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688114</xdr:colOff>
      <xdr:row>23</xdr:row>
      <xdr:rowOff>0</xdr:rowOff>
    </xdr:from>
    <xdr:to>
      <xdr:col>16</xdr:col>
      <xdr:colOff>0</xdr:colOff>
      <xdr:row>26</xdr:row>
      <xdr:rowOff>84822</xdr:rowOff>
    </xdr:to>
    <xdr:pic>
      <xdr:nvPicPr>
        <xdr:cNvPr id="3" name="図 2">
          <a:extLst>
            <a:ext uri="{FF2B5EF4-FFF2-40B4-BE49-F238E27FC236}">
              <a16:creationId xmlns:a16="http://schemas.microsoft.com/office/drawing/2014/main" id="{8CC0556C-C21E-4BB5-AB53-D9CBB6E9D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91375" y="2070652"/>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699246</xdr:colOff>
      <xdr:row>23</xdr:row>
      <xdr:rowOff>0</xdr:rowOff>
    </xdr:from>
    <xdr:to>
      <xdr:col>17</xdr:col>
      <xdr:colOff>0</xdr:colOff>
      <xdr:row>26</xdr:row>
      <xdr:rowOff>56967</xdr:rowOff>
    </xdr:to>
    <xdr:pic>
      <xdr:nvPicPr>
        <xdr:cNvPr id="3" name="図 2">
          <a:extLst>
            <a:ext uri="{FF2B5EF4-FFF2-40B4-BE49-F238E27FC236}">
              <a16:creationId xmlns:a16="http://schemas.microsoft.com/office/drawing/2014/main" id="{32307888-8494-4DD5-8028-C5BBA5584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62472" y="2150806"/>
          <a:ext cx="3356560" cy="7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AD168B5-6C1D-47E4-9396-BA44A6F8FDED}" name="委託費" displayName="委託費" ref="B28:V48" totalsRowShown="0" headerRowDxfId="443" dataDxfId="441" headerRowBorderDxfId="442" tableBorderDxfId="440">
  <autoFilter ref="B28:V48" xr:uid="{DAD168B5-6C1D-47E4-9396-BA44A6F8FDED}"/>
  <tableColumns count="21">
    <tableColumn id="1" xr3:uid="{0C682A7C-BEB2-4A9F-A9E1-BF3C33821D70}" name="経費No." dataDxfId="439">
      <calculatedColumnFormula>IF(C29="","",_xlfn.XLOOKUP(C29,経費NO.!$C$2:$C$18,経費NO.!$B$2:$B$18)&amp;"_"&amp;COUNTIF($C$29:C29,C29))</calculatedColumnFormula>
    </tableColumn>
    <tableColumn id="2" xr3:uid="{E4976253-44BF-44F7-B767-B1D64584AE7E}" name="経費区分" dataDxfId="438"/>
    <tableColumn id="3" xr3:uid="{03CEBAC2-65A3-4A69-B335-5AA7418F921C}" name="経費名" dataDxfId="437"/>
    <tableColumn id="4" xr3:uid="{9FCDF8D5-2995-4A4B-908A-9290AD9D0827}" name="経費の内容と必要性" dataDxfId="436"/>
    <tableColumn id="5" xr3:uid="{BEEF5F78-740E-4D00-BFD8-ED01B19103F0}" name="本見積先_x000a_（発注予定先）" dataDxfId="435"/>
    <tableColumn id="6" xr3:uid="{94855501-FB7F-44FD-8525-E81182FEF272}" name="補助事業に要する経費_x000a_（税抜き）" dataDxfId="434"/>
    <tableColumn id="7" xr3:uid="{5C8EE1BC-EAA0-4277-BC2D-C111C75A4402}" name="補助対象経費_x000a_（税抜き）" dataDxfId="433"/>
    <tableColumn id="8" xr3:uid="{EAEAA120-00B9-4194-BF3C-E789174C0AEA}" name="見積依頼書" dataDxfId="432"/>
    <tableColumn id="9" xr3:uid="{4B3581A8-1832-41E0-9932-FB50758B6CF0}" name="見積書" dataDxfId="431"/>
    <tableColumn id="20" xr3:uid="{2370972C-FC0A-4EE7-9EA8-033C0865A839}" name="発注予定先の選定理由" dataDxfId="430"/>
    <tableColumn id="10" xr3:uid="{28770FAC-4494-462A-A325-30FED7B65CDF}" name="相見積書" dataDxfId="429"/>
    <tableColumn id="11" xr3:uid="{E719809C-2F50-4C94-9120-2DD53FCF5C4A}" name="補足証憑_x000a_(2者以上の断り証憑)" dataDxfId="428"/>
    <tableColumn id="18" xr3:uid="{38B0C74E-0BFA-4406-A5E7-A077EFBB72E0}" name="レーマン表での報酬総額の試算パターン_x000a_（選定理由が【③レーマン表により算出された金額以下】の場合）" dataDxfId="427"/>
    <tableColumn id="12" xr3:uid="{F39A304F-A320-4A36-BBC1-D511F12316B5}" name="想定(報酬)金額の根拠理由_x000a_（選定理由が【③レーマン表により算出された金額以下】かつ、報酬総額の試算パターンが【①譲渡額又は移動総資産が未定の場合】）" dataDxfId="426"/>
    <tableColumn id="13" xr3:uid="{830FA935-947C-4D72-A4B4-64D12EF055A0}" name="相見積先" dataDxfId="425"/>
    <tableColumn id="14" xr3:uid="{DD4B7035-347F-4F4E-97EE-A05761AE486F}" name="相見積額（税抜き）" dataDxfId="424"/>
    <tableColumn id="22" xr3:uid="{EFDEC73C-C1E4-49EF-8FD2-51F7788A0B59}" name="実施を想定しているDD" dataDxfId="423"/>
    <tableColumn id="15" xr3:uid="{A5B2BE05-AECB-4C19-9055-970F11E58BFA}" name="有資格者_x000a_によるDD" dataDxfId="422"/>
    <tableColumn id="24" xr3:uid="{DC23EEF3-C699-49E6-8979-28F868CCDB25}" name="資格の種類" dataDxfId="421"/>
    <tableColumn id="16" xr3:uid="{D896BF61-BA04-475D-AF9D-CBBF2407C4FF}" name="資格の種類_x000a_（T列がその他の場合）" dataDxfId="420"/>
    <tableColumn id="17" xr3:uid="{C32B7556-6083-4528-9270-4E54A534FD54}" name="備考（連絡欄）" dataDxfId="4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837E83-DBFB-4C98-975E-264F9C263271}" name="謝金" displayName="謝金" ref="B28:L48" totalsRowShown="0" headerRowDxfId="418" dataDxfId="416" headerRowBorderDxfId="417" tableBorderDxfId="415" totalsRowBorderDxfId="414">
  <autoFilter ref="B28:L48" xr:uid="{77837E83-DBFB-4C98-975E-264F9C263271}"/>
  <tableColumns count="11">
    <tableColumn id="1" xr3:uid="{20840164-C93E-4E94-AB78-D955748F8E36}" name="経費No." dataDxfId="413">
      <calculatedColumnFormula>IF(C29="","",_xlfn.XLOOKUP(C29,経費NO.!$C$2:$C$18,経費NO.!$B$2:$B$18)&amp;"_"&amp;COUNTIF($C$29:C29,C29))</calculatedColumnFormula>
    </tableColumn>
    <tableColumn id="2" xr3:uid="{011988CC-2955-49D8-826C-5589DD975713}" name="経費区分" dataDxfId="412"/>
    <tableColumn id="3" xr3:uid="{11699B31-08FE-408D-A2CD-68027C7E5511}" name="経費名" dataDxfId="411"/>
    <tableColumn id="4" xr3:uid="{58548A53-764B-4E46-9801-5F4CFD0EE3C1}" name="経費の内容と必要性" dataDxfId="410"/>
    <tableColumn id="5" xr3:uid="{A31C187C-B57C-40D3-B3A0-87E7E06E9B36}" name="依頼先の専門家名" dataDxfId="409"/>
    <tableColumn id="6" xr3:uid="{42FD9C18-A2C7-4BC3-9FB1-BE48EAA7E39A}" name="補助事業に要する経費_x000a_（税抜き）" dataDxfId="408"/>
    <tableColumn id="7" xr3:uid="{9AC5462B-E27E-4976-8DD6-49233F43D1B4}" name="補助対象経費_x000a_（税抜き）" dataDxfId="407"/>
    <tableColumn id="8" xr3:uid="{F2C39F2E-5431-4A4C-B642-0001F22B2548}" name="専門家等への依頼状・就任依頼書" dataDxfId="406"/>
    <tableColumn id="9" xr3:uid="{F9633715-C3A5-4E97-A181-E4DF1161E3C1}" name="補足証憑_x000a_(専門家の職位等を確認できる資料)" dataDxfId="405"/>
    <tableColumn id="10" xr3:uid="{A68FC357-830D-4575-BA09-C1C1CD581E98}" name="補足証憑_x000a_(基準謝金単価を確認できる資料)" dataDxfId="404"/>
    <tableColumn id="11" xr3:uid="{D74D5215-6A0D-4FF2-97D2-9992E994AE47}" name="備考（連絡欄）" dataDxfId="40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7658C7B-26A4-430A-B435-08B345B2A039}" name="旅費" displayName="旅費" ref="B28:Q48" totalsRowShown="0" headerRowDxfId="402" dataDxfId="400" headerRowBorderDxfId="401" tableBorderDxfId="399">
  <autoFilter ref="B28:Q48" xr:uid="{A7658C7B-26A4-430A-B435-08B345B2A039}"/>
  <tableColumns count="16">
    <tableColumn id="1" xr3:uid="{947B78C3-0ABC-4AF5-9927-A6B5E0F7940D}" name="経費No." dataDxfId="398">
      <calculatedColumnFormula>IF(C29="","",_xlfn.XLOOKUP(C29,経費NO.!$C$2:$C$18,経費NO.!$B$2:$B$18)&amp;"_"&amp;COUNTIF($C$29:C29,C29))</calculatedColumnFormula>
    </tableColumn>
    <tableColumn id="2" xr3:uid="{61975D26-2320-458C-98A8-26F924566DF1}" name="経費区分" dataDxfId="397"/>
    <tableColumn id="3" xr3:uid="{9A2B033B-8351-44EB-903E-5C6ABBE1AF7F}" name="経費名" dataDxfId="396"/>
    <tableColumn id="4" xr3:uid="{A1143669-B9C6-4FE9-9EC4-5D77C9B2646F}" name="経費の内容と必要性" dataDxfId="395"/>
    <tableColumn id="5" xr3:uid="{C4F9A7C2-524A-4CF4-94E4-C38AA2846555}" name="旅行代理店の利用" dataDxfId="394"/>
    <tableColumn id="6" xr3:uid="{33150BEE-244B-4182-A2E6-4347260261C3}" name="ビジネスパックの利用" dataDxfId="393"/>
    <tableColumn id="7" xr3:uid="{11CE7FB7-EC57-4654-AE06-3CC8547BEAF2}" name="本見積先_x000a_（発注予定先）" dataDxfId="392"/>
    <tableColumn id="8" xr3:uid="{2878818F-080E-4F72-81CB-C9B65970EF70}" name="補助事業に要する経費_x000a_（税抜き）" dataDxfId="391"/>
    <tableColumn id="9" xr3:uid="{8C3C7776-DF8C-4734-BDA2-7BC39A031F3E}" name="補助対象経費_x000a_（税抜き）" dataDxfId="390"/>
    <tableColumn id="10" xr3:uid="{45B8D8E7-3191-4858-BACD-3B836DE59672}" name="見積依頼書" dataDxfId="389"/>
    <tableColumn id="11" xr3:uid="{D95951EF-BA25-4323-9371-4DCBB471CBB1}" name="見積書" dataDxfId="388"/>
    <tableColumn id="12" xr3:uid="{46B8642C-516B-47B1-B80C-0D99933EA6F0}" name="相見積書" dataDxfId="387"/>
    <tableColumn id="13" xr3:uid="{F6CF2804-C6EB-40A6-9398-0D1F55C9DC31}" name="補足証憑_x000a_(ビジネスパックの内容・正規交通料金が確認できる資料)" dataDxfId="386"/>
    <tableColumn id="14" xr3:uid="{B5A5381F-EC1E-49A5-A499-515AFD57507F}" name="相見積先" dataDxfId="385"/>
    <tableColumn id="15" xr3:uid="{57F84C82-5133-4EC8-81A4-6B16A0756D17}" name="相見積額（税抜き）" dataDxfId="384"/>
    <tableColumn id="16" xr3:uid="{85765983-BE50-4CB6-9B66-DEBA9AFA5062}" name="備考（連絡欄）" dataDxfId="38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9B4DD6D-A4C5-4E34-8148-99BF6FE342E7}" name="外注費" displayName="外注費" ref="B28:P48" totalsRowShown="0" headerRowDxfId="382" dataDxfId="380" headerRowBorderDxfId="381" tableBorderDxfId="379">
  <autoFilter ref="B28:P48" xr:uid="{C9B4DD6D-A4C5-4E34-8148-99BF6FE342E7}"/>
  <tableColumns count="15">
    <tableColumn id="1" xr3:uid="{6AD53155-7BE1-4FA1-B36B-5195512ACFD8}" name="経費No." dataDxfId="378">
      <calculatedColumnFormula>IF(C29="","",_xlfn.XLOOKUP(C29,経費NO.!$C$2:$C$18,経費NO.!$B$2:$B$18)&amp;"_"&amp;COUNTIF($C$29:C29,C29))</calculatedColumnFormula>
    </tableColumn>
    <tableColumn id="2" xr3:uid="{7016E98A-334E-4EE8-BA14-86312F1638D9}" name="経費区分" dataDxfId="377"/>
    <tableColumn id="3" xr3:uid="{B2EE8F1F-4763-48B3-87AD-1757F6D65937}" name="経費名" dataDxfId="376"/>
    <tableColumn id="4" xr3:uid="{9B8A680E-FC48-485F-B4A7-9ACE6C71463B}" name="経費の内容と必要性" dataDxfId="375"/>
    <tableColumn id="5" xr3:uid="{9F4309BF-BC4B-4EF3-B742-79DA1D155CBD}" name="本見積先_x000a_（発注予定先）" dataDxfId="374"/>
    <tableColumn id="6" xr3:uid="{798C0B37-0665-4FF7-8773-EE06FF4AAA8D}" name="補助事業に要する経費_x000a_（税抜き）" dataDxfId="373"/>
    <tableColumn id="7" xr3:uid="{8D263436-8EA5-4FDE-A656-E2E3D6A65B68}" name="補助対象経費_x000a_（税抜き）" dataDxfId="372"/>
    <tableColumn id="8" xr3:uid="{3643C3FD-7126-4E8D-85D3-0CB2D369CA54}" name="見積依頼書" dataDxfId="371"/>
    <tableColumn id="9" xr3:uid="{DA8396B3-FAC0-4971-AD61-A6C5E2B3EF77}" name="見積書" dataDxfId="370"/>
    <tableColumn id="16" xr3:uid="{7C4275B9-AEA6-4275-883D-E724A83584EB}" name="発注予定先の選定理由" dataDxfId="369"/>
    <tableColumn id="10" xr3:uid="{E7A7D23C-24A5-4F4B-85B2-D15B59C12804}" name="相見積書" dataDxfId="368"/>
    <tableColumn id="11" xr3:uid="{F6E8818C-CBA6-4554-B75E-C9A8434F83D5}" name="補足証憑_x000a_(2者以上の断り証憑)" dataDxfId="367"/>
    <tableColumn id="13" xr3:uid="{1CC78FD4-1AE8-4BBD-AC77-AF47314DED99}" name="相見積先" dataDxfId="366"/>
    <tableColumn id="14" xr3:uid="{06BA332C-E722-493B-9252-47C80828A864}" name="相見積額（税抜き）" dataDxfId="365"/>
    <tableColumn id="15" xr3:uid="{210F9F06-A749-498A-98B8-941325CD823E}" name="備考（連絡欄）" dataDxfId="36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1FD0A57-B741-4500-B345-7CAA273001BA}" name="システム利用料" displayName="システム利用料" ref="B28:Q48" totalsRowShown="0" headerRowDxfId="363" dataDxfId="361" headerRowBorderDxfId="362" tableBorderDxfId="360">
  <autoFilter ref="B28:Q48" xr:uid="{41FD0A57-B741-4500-B345-7CAA273001BA}"/>
  <tableColumns count="16">
    <tableColumn id="1" xr3:uid="{618767CE-FA4A-4B44-837F-C951750EAD81}" name="経費No." dataDxfId="359">
      <calculatedColumnFormula>IF(C29="","",_xlfn.XLOOKUP(C29,経費NO.!$C$2:$C$18,経費NO.!$B$2:$B$18)&amp;"_"&amp;COUNTIF($C$29:C29,C29))</calculatedColumnFormula>
    </tableColumn>
    <tableColumn id="2" xr3:uid="{CCF47F37-E92C-435A-BED3-BEBB3D4B6FAB}" name="経費区分" dataDxfId="358"/>
    <tableColumn id="3" xr3:uid="{5CD29718-62D3-48DA-888D-1D9CDAA60459}" name="経費名" dataDxfId="357"/>
    <tableColumn id="4" xr3:uid="{4914E467-0652-4711-A24F-484E5243257D}" name="経費の内容と必要性" dataDxfId="356"/>
    <tableColumn id="5" xr3:uid="{82124E4A-3ED9-4138-BB01-ED21C81AF7BC}" name="本見積先_x000a_（発注予定先）" dataDxfId="355"/>
    <tableColumn id="6" xr3:uid="{52AD5904-A6C9-47BE-9D4D-6F061B340584}" name="補助事業に要する経費_x000a_（税抜き）" dataDxfId="354"/>
    <tableColumn id="7" xr3:uid="{9A278C8E-A8E8-4E41-AE40-CF4AEF4D08E8}" name="補助対象経費_x000a_（税抜き）" dataDxfId="353"/>
    <tableColumn id="17" xr3:uid="{EA0A0A56-3E70-490D-85F2-754FC35F5102}" name="発注予定先の選定理由" dataDxfId="352"/>
    <tableColumn id="8" xr3:uid="{EA2F1234-7500-4238-BD2A-949D22C40A0A}" name="見積依頼書" dataDxfId="351"/>
    <tableColumn id="9" xr3:uid="{6DE9A217-538F-406E-9926-B0DE40E1F9E8}" name="見積書" dataDxfId="350"/>
    <tableColumn id="10" xr3:uid="{74F30678-2617-4ABA-B89C-7193936D21D5}" name="相見積書" dataDxfId="349"/>
    <tableColumn id="11" xr3:uid="{18D3D9FB-A6CC-4083-B2D2-4415835FB7DB}" name="補足証憑_x000a_(マッチングサービスの概要・報酬体系が確認できる資料)" dataDxfId="348"/>
    <tableColumn id="12" xr3:uid="{524DDF8B-4E7C-483C-9757-C9BC8CAB0067}" name="補足証憑_x000a_(2者以上からの断り証憑)" dataDxfId="347"/>
    <tableColumn id="14" xr3:uid="{0F1F0F7A-6B1A-499F-95FE-40E8F7636B22}" name="相見積先" dataDxfId="346"/>
    <tableColumn id="15" xr3:uid="{0CD10AB2-B5DB-4D78-A0FE-BFE651AB425D}" name="相見積額（税抜き）" dataDxfId="345"/>
    <tableColumn id="16" xr3:uid="{1D9CF8B0-385E-4A7F-9E1B-C41EB3877FB0}" name="備考（連絡欄）" dataDxfId="344"/>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4BCBF7D-48D9-4ED6-844E-C0D4CB004802}" name="保険料" displayName="保険料" ref="B28:P48" totalsRowShown="0" headerRowDxfId="343" dataDxfId="341" headerRowBorderDxfId="342" tableBorderDxfId="340">
  <autoFilter ref="B28:P48" xr:uid="{54BCBF7D-48D9-4ED6-844E-C0D4CB004802}"/>
  <tableColumns count="15">
    <tableColumn id="1" xr3:uid="{99524099-0E8F-4C86-ADBA-E8D21812D133}" name="経費No." dataDxfId="339">
      <calculatedColumnFormula>IF(C29="","",_xlfn.XLOOKUP(C29,経費NO.!$C$2:$C$18,経費NO.!$B$2:$B$18)&amp;"_"&amp;COUNTIF($C$29:C29,C29))</calculatedColumnFormula>
    </tableColumn>
    <tableColumn id="2" xr3:uid="{9996B18E-66B1-4252-A1A2-8953481F2233}" name="経費区分" dataDxfId="338"/>
    <tableColumn id="3" xr3:uid="{21E68E79-1E72-4DEE-B83A-280EE1FC0DFA}" name="経費名" dataDxfId="337"/>
    <tableColumn id="4" xr3:uid="{184085F3-23CB-47C0-BE7C-9FDC443B94AD}" name="経費の内容と必要性" dataDxfId="336"/>
    <tableColumn id="5" xr3:uid="{857ED206-B7A3-4513-BA77-81F21638168A}" name="本見積先_x000a_（発注予定先）" dataDxfId="335"/>
    <tableColumn id="6" xr3:uid="{68E83D53-6DB8-4058-A536-6DB28A78638D}" name="補助事業に要する経費_x000a_（税抜き）" dataDxfId="334"/>
    <tableColumn id="7" xr3:uid="{389855A2-0032-49E0-8991-DD65AEC916E7}" name="補助対象経費_x000a_（税抜き）" dataDxfId="333"/>
    <tableColumn id="8" xr3:uid="{2DDDBCE0-0F8F-4232-9D61-E324B1E8280E}" name="見積依頼書" dataDxfId="332"/>
    <tableColumn id="9" xr3:uid="{73FFF2E6-03C3-4C32-9793-642FCD8B9188}" name="見積書" dataDxfId="331"/>
    <tableColumn id="15" xr3:uid="{0DABEEDC-42EE-4C92-8990-F3FB71BE8A94}" name="発注予定先の選定理由" dataDxfId="330"/>
    <tableColumn id="10" xr3:uid="{7AE3A181-6D21-45BB-97ED-414B2DFB0D23}" name="相見積書" dataDxfId="329"/>
    <tableColumn id="11" xr3:uid="{C28DE110-DD23-4379-B9CF-0E754FB0BBC5}" name="補足証憑_x000a_(2者以上の断り証憑)" dataDxfId="328"/>
    <tableColumn id="12" xr3:uid="{73B12BAE-1A73-4BB4-AF9F-7D180484D604}" name="相見積先" dataDxfId="327"/>
    <tableColumn id="13" xr3:uid="{5C2B0F58-5706-4017-8B53-80A98F9CDA7D}" name="相見積額（税抜き）" dataDxfId="326"/>
    <tableColumn id="14" xr3:uid="{76C006A1-2ACF-4A3F-8E3E-892E6EECD543}" name="備考（連絡欄）" dataDxfId="325"/>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EDF59C0-2BA9-478D-9880-3F640F9ED78B}" name="廃業費" displayName="廃業費" ref="B28:Q48" totalsRowShown="0" headerRowDxfId="324" dataDxfId="322" headerRowBorderDxfId="323" tableBorderDxfId="321">
  <autoFilter ref="B28:Q48" xr:uid="{6EDF59C0-2BA9-478D-9880-3F640F9ED78B}"/>
  <tableColumns count="16">
    <tableColumn id="1" xr3:uid="{F91B9714-4ED8-4E22-AA7F-D2D2FEDD25A5}" name="経費No." dataDxfId="320">
      <calculatedColumnFormula>IF(C29="","",_xlfn.XLOOKUP(C29,経費NO.!$C$2:$C$18,経費NO.!$B$2:$B$18)&amp;"_"&amp;COUNTIF($C$29:C29,C29))</calculatedColumnFormula>
    </tableColumn>
    <tableColumn id="2" xr3:uid="{65C59949-B1E3-4F93-A0F7-0B21C902E55E}" name="経費区分" dataDxfId="319"/>
    <tableColumn id="3" xr3:uid="{8045B5EA-E73B-442A-86D2-8446579AE024}" name="経費名" dataDxfId="318"/>
    <tableColumn id="4" xr3:uid="{B36BC48F-361B-4655-97A7-1BE30A3E8D1A}" name="経費の内容と必要性" dataDxfId="317"/>
    <tableColumn id="5" xr3:uid="{C2CBB831-1A1A-4DC7-B96E-6B66C85449CC}" name="本見積先（発注予定先）" dataDxfId="316"/>
    <tableColumn id="6" xr3:uid="{7391EB3C-8C8C-4B84-BF7A-0F56B837AF9B}" name="補助事業に要する経費_x000a_（税抜き）" dataDxfId="315"/>
    <tableColumn id="7" xr3:uid="{6B0ABCD3-5313-480C-9461-27D9CFC81B7E}" name="補助対象経費_x000a_（税抜き）" dataDxfId="314"/>
    <tableColumn id="8" xr3:uid="{5DF0500A-B938-4449-A756-413FB47C04B6}" name="見積依頼書" dataDxfId="313"/>
    <tableColumn id="9" xr3:uid="{002E3D6F-307F-4E1A-956D-D6F090C2C6B7}" name="見積書" dataDxfId="312"/>
    <tableColumn id="16" xr3:uid="{088310E3-A835-4524-B7F6-D702AD5D3A44}" name="発注予定先の選定理由" dataDxfId="311"/>
    <tableColumn id="10" xr3:uid="{00CFCF98-E605-417E-8961-0433074AC62B}" name="相見積書" dataDxfId="310"/>
    <tableColumn id="11" xr3:uid="{F26470B3-3BD9-4687-AF87-280D2E31DA1A}" name="補足証憑_x000a_(2者以上の断り証憑)" dataDxfId="309"/>
    <tableColumn id="12" xr3:uid="{9EDD2CE0-5EBF-4F39-80C2-615950C4A887}" name="契約書_x000a_(現行締結済)" dataDxfId="308"/>
    <tableColumn id="13" xr3:uid="{3B03952A-6B8A-4228-B35E-236052597409}" name="相見積先" dataDxfId="307"/>
    <tableColumn id="14" xr3:uid="{10DD0FB4-D62D-4CC0-8A16-651B1B3ABC74}" name="相見積額（税抜き）" dataDxfId="306"/>
    <tableColumn id="15" xr3:uid="{11B3718A-6A18-4454-8935-F7F0BBA05570}" name="備考（連絡欄）" dataDxfId="305"/>
  </tableColumns>
  <tableStyleInfo name="TableStyleLight1" showFirstColumn="0" showLastColumn="0" showRowStripes="1" showColumnStripes="0"/>
</table>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479F-A509-4028-AC5F-4219384606F9}">
  <sheetPr>
    <tabColor theme="5" tint="0.39997558519241921"/>
  </sheetPr>
  <dimension ref="A1:Z67"/>
  <sheetViews>
    <sheetView showGridLines="0" tabSelected="1" view="pageBreakPreview" zoomScale="70" zoomScaleNormal="62" zoomScaleSheetLayoutView="70" workbookViewId="0">
      <selection activeCell="B2" sqref="B2"/>
    </sheetView>
  </sheetViews>
  <sheetFormatPr defaultColWidth="9.109375" defaultRowHeight="16.8" x14ac:dyDescent="0.3"/>
  <cols>
    <col min="1" max="1" width="5.88671875" style="98" customWidth="1"/>
    <col min="2" max="2" width="2.6640625" style="98" customWidth="1"/>
    <col min="3" max="3" width="1.6640625" style="98" customWidth="1"/>
    <col min="4" max="4" width="10.6640625" style="99" customWidth="1"/>
    <col min="5" max="5" width="5.6640625" style="99" bestFit="1" customWidth="1"/>
    <col min="6" max="6" width="80.6640625" style="98" customWidth="1"/>
    <col min="7" max="7" width="15.6640625" style="98" customWidth="1"/>
    <col min="8" max="8" width="45.6640625" style="98" customWidth="1"/>
    <col min="9" max="9" width="115.6640625" style="98" customWidth="1"/>
    <col min="10" max="10" width="80.6640625" style="98" customWidth="1"/>
    <col min="11" max="11" width="2.6640625" style="98" customWidth="1"/>
    <col min="12" max="13" width="9.109375" style="98" customWidth="1"/>
    <col min="14" max="26" width="1.6640625" style="98" hidden="1" customWidth="1"/>
    <col min="27" max="16384" width="9.109375" style="98"/>
  </cols>
  <sheetData>
    <row r="1" spans="2:13" x14ac:dyDescent="0.3">
      <c r="M1" s="99" t="s">
        <v>0</v>
      </c>
    </row>
    <row r="2" spans="2:13" x14ac:dyDescent="0.3">
      <c r="B2" s="355" t="s">
        <v>1</v>
      </c>
      <c r="C2" s="101"/>
      <c r="D2" s="102"/>
      <c r="E2" s="102"/>
      <c r="F2" s="101"/>
      <c r="G2" s="101"/>
      <c r="H2" s="101"/>
      <c r="I2" s="101"/>
      <c r="J2" s="101"/>
      <c r="K2" s="103"/>
      <c r="M2" s="99"/>
    </row>
    <row r="3" spans="2:13" ht="32.25" customHeight="1" x14ac:dyDescent="0.3">
      <c r="B3" s="104"/>
      <c r="C3" s="105" t="s">
        <v>2</v>
      </c>
      <c r="D3" s="106"/>
      <c r="E3" s="105"/>
      <c r="F3" s="106"/>
      <c r="G3" s="106"/>
      <c r="H3" s="106"/>
      <c r="I3" s="106"/>
      <c r="J3" s="106"/>
      <c r="K3" s="107"/>
      <c r="M3" s="99" t="s">
        <v>0</v>
      </c>
    </row>
    <row r="4" spans="2:13" x14ac:dyDescent="0.3">
      <c r="B4" s="104"/>
      <c r="C4" s="106"/>
      <c r="D4" s="108"/>
      <c r="E4" s="108"/>
      <c r="F4" s="106"/>
      <c r="G4" s="106"/>
      <c r="H4" s="106"/>
      <c r="I4" s="106"/>
      <c r="J4" s="106"/>
      <c r="K4" s="107"/>
      <c r="M4" s="99" t="s">
        <v>0</v>
      </c>
    </row>
    <row r="5" spans="2:13" ht="2.1" customHeight="1" x14ac:dyDescent="0.3">
      <c r="B5" s="104"/>
      <c r="C5" s="100"/>
      <c r="D5" s="109"/>
      <c r="E5" s="109"/>
      <c r="F5" s="101"/>
      <c r="G5" s="101"/>
      <c r="H5" s="101"/>
      <c r="I5" s="101"/>
      <c r="J5" s="103"/>
      <c r="K5" s="107"/>
      <c r="M5" s="99" t="s">
        <v>0</v>
      </c>
    </row>
    <row r="6" spans="2:13" x14ac:dyDescent="0.3">
      <c r="B6" s="104"/>
      <c r="C6" s="104"/>
      <c r="D6" s="108" t="s">
        <v>3</v>
      </c>
      <c r="E6" s="108"/>
      <c r="F6" s="106"/>
      <c r="G6" s="106"/>
      <c r="H6" s="106"/>
      <c r="I6" s="106"/>
      <c r="J6" s="107"/>
      <c r="K6" s="107"/>
      <c r="M6" s="99" t="s">
        <v>0</v>
      </c>
    </row>
    <row r="7" spans="2:13" x14ac:dyDescent="0.3">
      <c r="B7" s="104"/>
      <c r="C7" s="104"/>
      <c r="D7" s="110" t="s">
        <v>4</v>
      </c>
      <c r="E7" s="111" t="s">
        <v>5</v>
      </c>
      <c r="F7" s="106"/>
      <c r="G7" s="106"/>
      <c r="H7" s="106"/>
      <c r="I7" s="106"/>
      <c r="J7" s="107"/>
      <c r="K7" s="107"/>
      <c r="M7" s="99" t="s">
        <v>0</v>
      </c>
    </row>
    <row r="8" spans="2:13" x14ac:dyDescent="0.3">
      <c r="B8" s="104"/>
      <c r="C8" s="104"/>
      <c r="D8" s="110" t="s">
        <v>6</v>
      </c>
      <c r="E8" s="111" t="s">
        <v>7</v>
      </c>
      <c r="F8" s="106"/>
      <c r="G8" s="106"/>
      <c r="H8" s="106"/>
      <c r="I8" s="106"/>
      <c r="J8" s="107"/>
      <c r="K8" s="107"/>
      <c r="M8" s="99" t="s">
        <v>0</v>
      </c>
    </row>
    <row r="9" spans="2:13" x14ac:dyDescent="0.3">
      <c r="B9" s="104"/>
      <c r="C9" s="104"/>
      <c r="D9" s="110" t="s">
        <v>8</v>
      </c>
      <c r="E9" s="111" t="s">
        <v>9</v>
      </c>
      <c r="F9" s="106"/>
      <c r="G9" s="106"/>
      <c r="H9" s="106"/>
      <c r="I9" s="106"/>
      <c r="J9" s="107"/>
      <c r="K9" s="107"/>
      <c r="M9" s="99" t="s">
        <v>0</v>
      </c>
    </row>
    <row r="10" spans="2:13" x14ac:dyDescent="0.3">
      <c r="B10" s="104"/>
      <c r="C10" s="104"/>
      <c r="D10" s="112"/>
      <c r="E10" s="111" t="s">
        <v>10</v>
      </c>
      <c r="F10" s="106"/>
      <c r="G10" s="106"/>
      <c r="H10" s="106"/>
      <c r="I10" s="106"/>
      <c r="J10" s="107"/>
      <c r="K10" s="107"/>
      <c r="M10" s="99" t="s">
        <v>0</v>
      </c>
    </row>
    <row r="11" spans="2:13" x14ac:dyDescent="0.3">
      <c r="B11" s="104"/>
      <c r="C11" s="104"/>
      <c r="D11" s="113" t="s">
        <v>11</v>
      </c>
      <c r="E11" s="114"/>
      <c r="F11" s="106"/>
      <c r="G11" s="115"/>
      <c r="H11" s="115"/>
      <c r="I11" s="106"/>
      <c r="J11" s="107"/>
      <c r="K11" s="107"/>
      <c r="M11" s="99" t="s">
        <v>0</v>
      </c>
    </row>
    <row r="12" spans="2:13" x14ac:dyDescent="0.3">
      <c r="B12" s="104"/>
      <c r="C12" s="104"/>
      <c r="D12" s="114" t="s">
        <v>12</v>
      </c>
      <c r="E12" s="114"/>
      <c r="F12" s="106"/>
      <c r="G12" s="115"/>
      <c r="H12" s="115"/>
      <c r="I12" s="106"/>
      <c r="J12" s="107"/>
      <c r="K12" s="107"/>
      <c r="M12" s="99" t="s">
        <v>0</v>
      </c>
    </row>
    <row r="13" spans="2:13" ht="2.1" customHeight="1" x14ac:dyDescent="0.3">
      <c r="B13" s="104"/>
      <c r="C13" s="116"/>
      <c r="D13" s="117"/>
      <c r="E13" s="117"/>
      <c r="F13" s="118"/>
      <c r="G13" s="119"/>
      <c r="H13" s="119"/>
      <c r="I13" s="118"/>
      <c r="J13" s="120"/>
      <c r="K13" s="107"/>
      <c r="M13" s="99" t="s">
        <v>0</v>
      </c>
    </row>
    <row r="14" spans="2:13" x14ac:dyDescent="0.3">
      <c r="B14" s="104"/>
      <c r="C14" s="106"/>
      <c r="D14" s="121" t="s">
        <v>13</v>
      </c>
      <c r="E14" s="121"/>
      <c r="F14" s="106"/>
      <c r="G14" s="106"/>
      <c r="H14" s="106"/>
      <c r="I14" s="106"/>
      <c r="J14" s="106"/>
      <c r="K14" s="107"/>
      <c r="M14" s="99" t="s">
        <v>0</v>
      </c>
    </row>
    <row r="15" spans="2:13" ht="21" thickBot="1" x14ac:dyDescent="0.35">
      <c r="B15" s="104"/>
      <c r="C15" s="106"/>
      <c r="D15" s="105" t="s">
        <v>14</v>
      </c>
      <c r="E15" s="105"/>
      <c r="F15" s="106"/>
      <c r="G15" s="106"/>
      <c r="H15" s="106"/>
      <c r="I15" s="122"/>
      <c r="J15" s="106"/>
      <c r="K15" s="107"/>
      <c r="M15" s="99" t="s">
        <v>0</v>
      </c>
    </row>
    <row r="16" spans="2:13" s="129" customFormat="1" ht="50.1" customHeight="1" thickBot="1" x14ac:dyDescent="0.35">
      <c r="B16" s="123"/>
      <c r="C16" s="124"/>
      <c r="D16" s="125" t="s">
        <v>15</v>
      </c>
      <c r="E16" s="126" t="s">
        <v>16</v>
      </c>
      <c r="F16" s="126"/>
      <c r="G16" s="126" t="s">
        <v>17</v>
      </c>
      <c r="H16" s="126" t="s">
        <v>18</v>
      </c>
      <c r="I16" s="126" t="s">
        <v>19</v>
      </c>
      <c r="J16" s="127" t="s">
        <v>20</v>
      </c>
      <c r="K16" s="128"/>
      <c r="M16" s="99" t="s">
        <v>0</v>
      </c>
    </row>
    <row r="17" spans="1:16" x14ac:dyDescent="0.3">
      <c r="A17" s="130"/>
      <c r="B17" s="131"/>
      <c r="C17" s="106"/>
      <c r="D17" s="132" t="s">
        <v>4</v>
      </c>
      <c r="E17" s="133">
        <v>1.1000000000000001</v>
      </c>
      <c r="F17" s="134" t="s">
        <v>21</v>
      </c>
      <c r="G17" s="135" t="s">
        <v>22</v>
      </c>
      <c r="H17" s="182"/>
      <c r="I17" s="134" t="s">
        <v>23</v>
      </c>
      <c r="J17" s="136" t="s">
        <v>24</v>
      </c>
      <c r="K17" s="107"/>
      <c r="M17" s="99" t="s">
        <v>0</v>
      </c>
    </row>
    <row r="18" spans="1:16" x14ac:dyDescent="0.3">
      <c r="A18" s="130"/>
      <c r="B18" s="131"/>
      <c r="C18" s="106"/>
      <c r="D18" s="137" t="s">
        <v>4</v>
      </c>
      <c r="E18" s="138">
        <v>1.2</v>
      </c>
      <c r="F18" s="139" t="s">
        <v>25</v>
      </c>
      <c r="G18" s="140" t="s">
        <v>22</v>
      </c>
      <c r="H18" s="183"/>
      <c r="I18" s="139" t="s">
        <v>26</v>
      </c>
      <c r="J18" s="141" t="s">
        <v>24</v>
      </c>
      <c r="K18" s="107"/>
      <c r="M18" s="99" t="s">
        <v>0</v>
      </c>
    </row>
    <row r="19" spans="1:16" ht="17.399999999999999" thickBot="1" x14ac:dyDescent="0.35">
      <c r="A19" s="130"/>
      <c r="B19" s="131"/>
      <c r="C19" s="106"/>
      <c r="D19" s="142" t="s">
        <v>4</v>
      </c>
      <c r="E19" s="143">
        <v>1.3</v>
      </c>
      <c r="F19" s="144" t="s">
        <v>27</v>
      </c>
      <c r="G19" s="145" t="s">
        <v>22</v>
      </c>
      <c r="H19" s="184"/>
      <c r="I19" s="144" t="s">
        <v>26</v>
      </c>
      <c r="J19" s="146" t="s">
        <v>24</v>
      </c>
      <c r="K19" s="107"/>
      <c r="M19" s="99" t="s">
        <v>0</v>
      </c>
    </row>
    <row r="20" spans="1:16" ht="20.399999999999999" x14ac:dyDescent="0.3">
      <c r="B20" s="104"/>
      <c r="C20" s="106"/>
      <c r="D20" s="105"/>
      <c r="E20" s="105"/>
      <c r="F20" s="106"/>
      <c r="G20" s="106"/>
      <c r="H20" s="106"/>
      <c r="I20" s="122"/>
      <c r="J20" s="106"/>
      <c r="K20" s="107"/>
      <c r="M20" s="99" t="s">
        <v>0</v>
      </c>
    </row>
    <row r="21" spans="1:16" ht="21" thickBot="1" x14ac:dyDescent="0.35">
      <c r="B21" s="104"/>
      <c r="C21" s="106"/>
      <c r="D21" s="105" t="s">
        <v>28</v>
      </c>
      <c r="E21" s="105"/>
      <c r="F21" s="106"/>
      <c r="G21" s="106"/>
      <c r="H21" s="106"/>
      <c r="I21" s="122"/>
      <c r="J21" s="106"/>
      <c r="K21" s="107"/>
      <c r="M21" s="99" t="s">
        <v>0</v>
      </c>
    </row>
    <row r="22" spans="1:16" s="129" customFormat="1" ht="50.1" customHeight="1" thickBot="1" x14ac:dyDescent="0.35">
      <c r="B22" s="123"/>
      <c r="C22" s="124"/>
      <c r="D22" s="125" t="s">
        <v>15</v>
      </c>
      <c r="E22" s="126" t="s">
        <v>16</v>
      </c>
      <c r="F22" s="126"/>
      <c r="G22" s="126" t="s">
        <v>17</v>
      </c>
      <c r="H22" s="126" t="s">
        <v>18</v>
      </c>
      <c r="I22" s="126" t="s">
        <v>19</v>
      </c>
      <c r="J22" s="147" t="s">
        <v>20</v>
      </c>
      <c r="K22" s="128"/>
      <c r="M22" s="99" t="s">
        <v>0</v>
      </c>
    </row>
    <row r="23" spans="1:16" ht="50.4" x14ac:dyDescent="0.3">
      <c r="A23" s="130"/>
      <c r="B23" s="131"/>
      <c r="C23" s="106"/>
      <c r="D23" s="148" t="s">
        <v>6</v>
      </c>
      <c r="E23" s="149">
        <v>1</v>
      </c>
      <c r="F23" s="150" t="s">
        <v>29</v>
      </c>
      <c r="G23" s="151" t="s">
        <v>30</v>
      </c>
      <c r="H23" s="185"/>
      <c r="I23" s="150" t="s">
        <v>31</v>
      </c>
      <c r="J23" s="152" t="s">
        <v>24</v>
      </c>
      <c r="K23" s="107"/>
      <c r="M23" s="99" t="s">
        <v>0</v>
      </c>
      <c r="N23" s="98" t="s">
        <v>32</v>
      </c>
      <c r="O23" s="98" t="s">
        <v>33</v>
      </c>
      <c r="P23" s="98" t="s">
        <v>34</v>
      </c>
    </row>
    <row r="24" spans="1:16" ht="50.4" x14ac:dyDescent="0.3">
      <c r="B24" s="104"/>
      <c r="C24" s="106"/>
      <c r="D24" s="148" t="s">
        <v>4</v>
      </c>
      <c r="E24" s="153">
        <v>2</v>
      </c>
      <c r="F24" s="154" t="s">
        <v>35</v>
      </c>
      <c r="G24" s="155" t="s">
        <v>22</v>
      </c>
      <c r="H24" s="186"/>
      <c r="I24" s="154" t="s">
        <v>36</v>
      </c>
      <c r="J24" s="156" t="s">
        <v>37</v>
      </c>
      <c r="K24" s="107"/>
      <c r="M24" s="99" t="s">
        <v>0</v>
      </c>
    </row>
    <row r="25" spans="1:16" ht="50.4" x14ac:dyDescent="0.3">
      <c r="B25" s="104"/>
      <c r="C25" s="106"/>
      <c r="D25" s="148" t="s">
        <v>4</v>
      </c>
      <c r="E25" s="153">
        <v>3</v>
      </c>
      <c r="F25" s="154" t="s">
        <v>38</v>
      </c>
      <c r="G25" s="155" t="s">
        <v>22</v>
      </c>
      <c r="H25" s="186"/>
      <c r="I25" s="154" t="s">
        <v>39</v>
      </c>
      <c r="J25" s="156" t="s">
        <v>40</v>
      </c>
      <c r="K25" s="107"/>
      <c r="M25" s="99" t="s">
        <v>0</v>
      </c>
    </row>
    <row r="26" spans="1:16" ht="67.2" x14ac:dyDescent="0.3">
      <c r="B26" s="104"/>
      <c r="C26" s="106"/>
      <c r="D26" s="148" t="s">
        <v>4</v>
      </c>
      <c r="E26" s="153">
        <v>4</v>
      </c>
      <c r="F26" s="154" t="s">
        <v>41</v>
      </c>
      <c r="G26" s="155" t="s">
        <v>22</v>
      </c>
      <c r="H26" s="186"/>
      <c r="I26" s="154" t="s">
        <v>42</v>
      </c>
      <c r="J26" s="156" t="s">
        <v>43</v>
      </c>
      <c r="K26" s="107"/>
      <c r="M26" s="99" t="s">
        <v>0</v>
      </c>
    </row>
    <row r="27" spans="1:16" ht="67.2" x14ac:dyDescent="0.3">
      <c r="B27" s="104"/>
      <c r="C27" s="106"/>
      <c r="D27" s="148" t="s">
        <v>4</v>
      </c>
      <c r="E27" s="153">
        <v>5</v>
      </c>
      <c r="F27" s="154" t="s">
        <v>44</v>
      </c>
      <c r="G27" s="155" t="s">
        <v>22</v>
      </c>
      <c r="H27" s="186"/>
      <c r="I27" s="154" t="s">
        <v>45</v>
      </c>
      <c r="J27" s="156" t="s">
        <v>46</v>
      </c>
      <c r="K27" s="107"/>
      <c r="M27" s="99" t="s">
        <v>0</v>
      </c>
    </row>
    <row r="28" spans="1:16" ht="67.2" x14ac:dyDescent="0.3">
      <c r="B28" s="104"/>
      <c r="C28" s="106"/>
      <c r="D28" s="148" t="s">
        <v>4</v>
      </c>
      <c r="E28" s="153">
        <v>6</v>
      </c>
      <c r="F28" s="154" t="s">
        <v>47</v>
      </c>
      <c r="G28" s="155" t="s">
        <v>22</v>
      </c>
      <c r="H28" s="186"/>
      <c r="I28" s="154" t="s">
        <v>48</v>
      </c>
      <c r="J28" s="156" t="s">
        <v>49</v>
      </c>
      <c r="K28" s="107"/>
      <c r="M28" s="99" t="s">
        <v>0</v>
      </c>
    </row>
    <row r="29" spans="1:16" ht="67.8" thickBot="1" x14ac:dyDescent="0.35">
      <c r="B29" s="104"/>
      <c r="C29" s="106"/>
      <c r="D29" s="157" t="s">
        <v>4</v>
      </c>
      <c r="E29" s="158">
        <v>7</v>
      </c>
      <c r="F29" s="159" t="s">
        <v>50</v>
      </c>
      <c r="G29" s="160" t="s">
        <v>22</v>
      </c>
      <c r="H29" s="187"/>
      <c r="I29" s="159" t="s">
        <v>51</v>
      </c>
      <c r="J29" s="161" t="s">
        <v>52</v>
      </c>
      <c r="K29" s="107"/>
      <c r="M29" s="99" t="s">
        <v>0</v>
      </c>
    </row>
    <row r="30" spans="1:16" ht="20.399999999999999" x14ac:dyDescent="0.3">
      <c r="B30" s="104"/>
      <c r="C30" s="106"/>
      <c r="D30" s="105"/>
      <c r="E30" s="105"/>
      <c r="F30" s="106"/>
      <c r="G30" s="106"/>
      <c r="H30" s="106"/>
      <c r="I30" s="122"/>
      <c r="J30" s="106"/>
      <c r="K30" s="107"/>
      <c r="M30" s="99" t="s">
        <v>0</v>
      </c>
    </row>
    <row r="31" spans="1:16" ht="21" thickBot="1" x14ac:dyDescent="0.35">
      <c r="B31" s="104"/>
      <c r="C31" s="106"/>
      <c r="D31" s="105" t="s">
        <v>53</v>
      </c>
      <c r="E31" s="105"/>
      <c r="F31" s="106"/>
      <c r="G31" s="106"/>
      <c r="H31" s="106"/>
      <c r="I31" s="122"/>
      <c r="J31" s="106"/>
      <c r="K31" s="107"/>
      <c r="M31" s="99" t="s">
        <v>0</v>
      </c>
    </row>
    <row r="32" spans="1:16" s="129" customFormat="1" ht="50.1" customHeight="1" thickBot="1" x14ac:dyDescent="0.35">
      <c r="B32" s="123"/>
      <c r="C32" s="124"/>
      <c r="D32" s="125" t="s">
        <v>15</v>
      </c>
      <c r="E32" s="126" t="s">
        <v>16</v>
      </c>
      <c r="F32" s="126"/>
      <c r="G32" s="126" t="s">
        <v>17</v>
      </c>
      <c r="H32" s="126" t="s">
        <v>18</v>
      </c>
      <c r="I32" s="126" t="s">
        <v>19</v>
      </c>
      <c r="J32" s="127" t="s">
        <v>20</v>
      </c>
      <c r="K32" s="128"/>
      <c r="M32" s="99" t="s">
        <v>0</v>
      </c>
    </row>
    <row r="33" spans="2:13" ht="35.1" customHeight="1" x14ac:dyDescent="0.3">
      <c r="B33" s="104"/>
      <c r="C33" s="106"/>
      <c r="D33" s="148" t="s">
        <v>4</v>
      </c>
      <c r="E33" s="153">
        <v>1</v>
      </c>
      <c r="F33" s="154" t="s">
        <v>54</v>
      </c>
      <c r="G33" s="155" t="s">
        <v>22</v>
      </c>
      <c r="H33" s="188"/>
      <c r="I33" s="154" t="s">
        <v>55</v>
      </c>
      <c r="J33" s="156" t="s">
        <v>56</v>
      </c>
      <c r="K33" s="107"/>
      <c r="M33" s="99" t="s">
        <v>0</v>
      </c>
    </row>
    <row r="34" spans="2:13" x14ac:dyDescent="0.3">
      <c r="B34" s="104"/>
      <c r="C34" s="106"/>
      <c r="D34" s="148" t="s">
        <v>4</v>
      </c>
      <c r="E34" s="153">
        <v>2</v>
      </c>
      <c r="F34" s="154" t="s">
        <v>57</v>
      </c>
      <c r="G34" s="155" t="s">
        <v>22</v>
      </c>
      <c r="H34" s="188"/>
      <c r="I34" s="154" t="s">
        <v>58</v>
      </c>
      <c r="J34" s="156" t="s">
        <v>59</v>
      </c>
      <c r="K34" s="107"/>
      <c r="M34" s="99" t="s">
        <v>0</v>
      </c>
    </row>
    <row r="35" spans="2:13" ht="35.1" customHeight="1" thickBot="1" x14ac:dyDescent="0.35">
      <c r="B35" s="104"/>
      <c r="C35" s="106"/>
      <c r="D35" s="157" t="s">
        <v>6</v>
      </c>
      <c r="E35" s="158">
        <v>3</v>
      </c>
      <c r="F35" s="159" t="s">
        <v>60</v>
      </c>
      <c r="G35" s="160" t="s">
        <v>22</v>
      </c>
      <c r="H35" s="189"/>
      <c r="I35" s="159" t="s">
        <v>61</v>
      </c>
      <c r="J35" s="161" t="s">
        <v>62</v>
      </c>
      <c r="K35" s="107"/>
      <c r="M35" s="99" t="s">
        <v>0</v>
      </c>
    </row>
    <row r="36" spans="2:13" x14ac:dyDescent="0.3">
      <c r="B36" s="104"/>
      <c r="C36" s="106"/>
      <c r="D36" s="162"/>
      <c r="E36" s="162"/>
      <c r="F36" s="121"/>
      <c r="G36" s="163"/>
      <c r="H36" s="163"/>
      <c r="I36" s="106"/>
      <c r="J36" s="106"/>
      <c r="K36" s="107"/>
      <c r="M36" s="99" t="s">
        <v>0</v>
      </c>
    </row>
    <row r="37" spans="2:13" ht="21" thickBot="1" x14ac:dyDescent="0.35">
      <c r="B37" s="104"/>
      <c r="C37" s="106"/>
      <c r="D37" s="105" t="s">
        <v>63</v>
      </c>
      <c r="E37" s="105"/>
      <c r="F37" s="121"/>
      <c r="G37" s="121"/>
      <c r="H37" s="121"/>
      <c r="I37" s="106"/>
      <c r="J37" s="106"/>
      <c r="K37" s="107"/>
      <c r="M37" s="99" t="s">
        <v>0</v>
      </c>
    </row>
    <row r="38" spans="2:13" ht="50.1" customHeight="1" thickBot="1" x14ac:dyDescent="0.35">
      <c r="B38" s="104"/>
      <c r="C38" s="106"/>
      <c r="D38" s="125" t="s">
        <v>15</v>
      </c>
      <c r="E38" s="126" t="s">
        <v>16</v>
      </c>
      <c r="F38" s="126"/>
      <c r="G38" s="126" t="s">
        <v>17</v>
      </c>
      <c r="H38" s="126" t="s">
        <v>18</v>
      </c>
      <c r="I38" s="126" t="s">
        <v>19</v>
      </c>
      <c r="J38" s="127" t="s">
        <v>20</v>
      </c>
      <c r="K38" s="107"/>
      <c r="M38" s="99" t="s">
        <v>0</v>
      </c>
    </row>
    <row r="39" spans="2:13" ht="60" customHeight="1" x14ac:dyDescent="0.3">
      <c r="B39" s="104"/>
      <c r="C39" s="106"/>
      <c r="D39" s="164" t="s">
        <v>4</v>
      </c>
      <c r="E39" s="165">
        <v>1</v>
      </c>
      <c r="F39" s="166" t="s">
        <v>64</v>
      </c>
      <c r="G39" s="151" t="s">
        <v>65</v>
      </c>
      <c r="H39" s="190"/>
      <c r="I39" s="150" t="s">
        <v>66</v>
      </c>
      <c r="J39" s="167" t="s">
        <v>24</v>
      </c>
      <c r="K39" s="107"/>
      <c r="M39" s="99" t="s">
        <v>0</v>
      </c>
    </row>
    <row r="40" spans="2:13" x14ac:dyDescent="0.3">
      <c r="B40" s="104"/>
      <c r="C40" s="106"/>
      <c r="D40" s="148" t="s">
        <v>4</v>
      </c>
      <c r="E40" s="168" t="s">
        <v>67</v>
      </c>
      <c r="F40" s="169" t="s">
        <v>68</v>
      </c>
      <c r="G40" s="155" t="s">
        <v>65</v>
      </c>
      <c r="H40" s="191"/>
      <c r="I40" s="154" t="s">
        <v>69</v>
      </c>
      <c r="J40" s="170" t="s">
        <v>24</v>
      </c>
      <c r="K40" s="107"/>
      <c r="M40" s="99" t="s">
        <v>0</v>
      </c>
    </row>
    <row r="41" spans="2:13" x14ac:dyDescent="0.3">
      <c r="B41" s="104"/>
      <c r="C41" s="106"/>
      <c r="D41" s="148" t="s">
        <v>4</v>
      </c>
      <c r="E41" s="168" t="s">
        <v>70</v>
      </c>
      <c r="F41" s="169" t="s">
        <v>71</v>
      </c>
      <c r="G41" s="155" t="s">
        <v>65</v>
      </c>
      <c r="H41" s="192"/>
      <c r="I41" s="154" t="s">
        <v>72</v>
      </c>
      <c r="J41" s="170" t="s">
        <v>24</v>
      </c>
      <c r="K41" s="107"/>
      <c r="M41" s="99" t="s">
        <v>0</v>
      </c>
    </row>
    <row r="42" spans="2:13" x14ac:dyDescent="0.3">
      <c r="B42" s="104"/>
      <c r="C42" s="106"/>
      <c r="D42" s="148" t="s">
        <v>4</v>
      </c>
      <c r="E42" s="168" t="s">
        <v>73</v>
      </c>
      <c r="F42" s="169" t="s">
        <v>74</v>
      </c>
      <c r="G42" s="155" t="s">
        <v>65</v>
      </c>
      <c r="H42" s="191"/>
      <c r="I42" s="154" t="s">
        <v>72</v>
      </c>
      <c r="J42" s="170" t="s">
        <v>24</v>
      </c>
      <c r="K42" s="107"/>
      <c r="M42" s="99" t="s">
        <v>0</v>
      </c>
    </row>
    <row r="43" spans="2:13" x14ac:dyDescent="0.3">
      <c r="B43" s="104"/>
      <c r="C43" s="106"/>
      <c r="D43" s="148" t="s">
        <v>4</v>
      </c>
      <c r="E43" s="168" t="s">
        <v>75</v>
      </c>
      <c r="F43" s="169" t="s">
        <v>76</v>
      </c>
      <c r="G43" s="155" t="s">
        <v>65</v>
      </c>
      <c r="H43" s="191"/>
      <c r="I43" s="154" t="s">
        <v>69</v>
      </c>
      <c r="J43" s="170" t="s">
        <v>24</v>
      </c>
      <c r="K43" s="107"/>
      <c r="M43" s="99" t="s">
        <v>0</v>
      </c>
    </row>
    <row r="44" spans="2:13" x14ac:dyDescent="0.3">
      <c r="B44" s="104"/>
      <c r="C44" s="106"/>
      <c r="D44" s="148" t="s">
        <v>4</v>
      </c>
      <c r="E44" s="168" t="s">
        <v>77</v>
      </c>
      <c r="F44" s="169" t="s">
        <v>78</v>
      </c>
      <c r="G44" s="155" t="s">
        <v>65</v>
      </c>
      <c r="H44" s="192"/>
      <c r="I44" s="154" t="s">
        <v>72</v>
      </c>
      <c r="J44" s="170" t="s">
        <v>24</v>
      </c>
      <c r="K44" s="107"/>
      <c r="M44" s="99" t="s">
        <v>0</v>
      </c>
    </row>
    <row r="45" spans="2:13" x14ac:dyDescent="0.3">
      <c r="B45" s="104"/>
      <c r="C45" s="106"/>
      <c r="D45" s="148" t="s">
        <v>4</v>
      </c>
      <c r="E45" s="168" t="s">
        <v>79</v>
      </c>
      <c r="F45" s="169" t="s">
        <v>80</v>
      </c>
      <c r="G45" s="155" t="s">
        <v>65</v>
      </c>
      <c r="H45" s="191"/>
      <c r="I45" s="154" t="s">
        <v>72</v>
      </c>
      <c r="J45" s="170" t="s">
        <v>24</v>
      </c>
      <c r="K45" s="107"/>
      <c r="M45" s="99" t="s">
        <v>0</v>
      </c>
    </row>
    <row r="46" spans="2:13" ht="33" customHeight="1" x14ac:dyDescent="0.3">
      <c r="B46" s="104"/>
      <c r="C46" s="106"/>
      <c r="D46" s="148" t="s">
        <v>4</v>
      </c>
      <c r="E46" s="168">
        <v>3.1</v>
      </c>
      <c r="F46" s="169" t="s">
        <v>81</v>
      </c>
      <c r="G46" s="155" t="s">
        <v>65</v>
      </c>
      <c r="H46" s="188"/>
      <c r="I46" s="171" t="s">
        <v>82</v>
      </c>
      <c r="J46" s="170" t="s">
        <v>24</v>
      </c>
      <c r="K46" s="107"/>
      <c r="M46" s="99" t="s">
        <v>0</v>
      </c>
    </row>
    <row r="47" spans="2:13" ht="33" customHeight="1" x14ac:dyDescent="0.3">
      <c r="B47" s="104"/>
      <c r="C47" s="106"/>
      <c r="D47" s="148" t="s">
        <v>6</v>
      </c>
      <c r="E47" s="168">
        <v>3.2</v>
      </c>
      <c r="F47" s="169" t="s">
        <v>83</v>
      </c>
      <c r="G47" s="155" t="s">
        <v>65</v>
      </c>
      <c r="H47" s="188"/>
      <c r="I47" s="171" t="s">
        <v>82</v>
      </c>
      <c r="J47" s="170" t="s">
        <v>24</v>
      </c>
      <c r="K47" s="107"/>
      <c r="M47" s="99" t="s">
        <v>0</v>
      </c>
    </row>
    <row r="48" spans="2:13" ht="33.6" x14ac:dyDescent="0.3">
      <c r="B48" s="104"/>
      <c r="C48" s="106"/>
      <c r="D48" s="148" t="s">
        <v>6</v>
      </c>
      <c r="E48" s="168">
        <v>3.3</v>
      </c>
      <c r="F48" s="169" t="s">
        <v>84</v>
      </c>
      <c r="G48" s="155" t="s">
        <v>65</v>
      </c>
      <c r="H48" s="188"/>
      <c r="I48" s="171" t="s">
        <v>82</v>
      </c>
      <c r="J48" s="170" t="s">
        <v>24</v>
      </c>
      <c r="K48" s="107"/>
      <c r="M48" s="99" t="s">
        <v>0</v>
      </c>
    </row>
    <row r="49" spans="2:13" ht="33.6" x14ac:dyDescent="0.3">
      <c r="B49" s="104"/>
      <c r="C49" s="106"/>
      <c r="D49" s="148" t="s">
        <v>6</v>
      </c>
      <c r="E49" s="168">
        <v>3.4</v>
      </c>
      <c r="F49" s="169" t="s">
        <v>85</v>
      </c>
      <c r="G49" s="155" t="s">
        <v>65</v>
      </c>
      <c r="H49" s="188"/>
      <c r="I49" s="171" t="s">
        <v>82</v>
      </c>
      <c r="J49" s="170" t="s">
        <v>24</v>
      </c>
      <c r="K49" s="107"/>
      <c r="M49" s="99" t="s">
        <v>0</v>
      </c>
    </row>
    <row r="50" spans="2:13" x14ac:dyDescent="0.3">
      <c r="B50" s="104"/>
      <c r="C50" s="106"/>
      <c r="D50" s="148" t="s">
        <v>8</v>
      </c>
      <c r="E50" s="168">
        <v>4</v>
      </c>
      <c r="F50" s="169" t="s">
        <v>86</v>
      </c>
      <c r="G50" s="172" t="s">
        <v>87</v>
      </c>
      <c r="H50" s="173">
        <f>【自動反映】経費明細表!G51</f>
        <v>0</v>
      </c>
      <c r="I50" s="171" t="s">
        <v>88</v>
      </c>
      <c r="J50" s="156" t="s">
        <v>89</v>
      </c>
      <c r="K50" s="107"/>
      <c r="M50" s="99" t="s">
        <v>0</v>
      </c>
    </row>
    <row r="51" spans="2:13" x14ac:dyDescent="0.3">
      <c r="B51" s="104"/>
      <c r="C51" s="106"/>
      <c r="D51" s="148" t="s">
        <v>8</v>
      </c>
      <c r="E51" s="168">
        <v>5</v>
      </c>
      <c r="F51" s="169" t="s">
        <v>90</v>
      </c>
      <c r="G51" s="172" t="s">
        <v>87</v>
      </c>
      <c r="H51" s="173">
        <f>【自動反映】経費明細表!G52</f>
        <v>0</v>
      </c>
      <c r="I51" s="154" t="s">
        <v>91</v>
      </c>
      <c r="J51" s="156" t="s">
        <v>92</v>
      </c>
      <c r="K51" s="107"/>
      <c r="M51" s="99" t="s">
        <v>0</v>
      </c>
    </row>
    <row r="52" spans="2:13" x14ac:dyDescent="0.3">
      <c r="B52" s="104"/>
      <c r="C52" s="106"/>
      <c r="D52" s="148" t="s">
        <v>8</v>
      </c>
      <c r="E52" s="168">
        <v>6</v>
      </c>
      <c r="F52" s="169" t="s">
        <v>93</v>
      </c>
      <c r="G52" s="172" t="s">
        <v>87</v>
      </c>
      <c r="H52" s="173">
        <f>【自動反映】経費明細表!G59</f>
        <v>0</v>
      </c>
      <c r="I52" s="171" t="s">
        <v>88</v>
      </c>
      <c r="J52" s="156" t="s">
        <v>94</v>
      </c>
      <c r="K52" s="107"/>
      <c r="M52" s="99" t="s">
        <v>0</v>
      </c>
    </row>
    <row r="53" spans="2:13" x14ac:dyDescent="0.3">
      <c r="B53" s="104"/>
      <c r="C53" s="106"/>
      <c r="D53" s="148" t="s">
        <v>8</v>
      </c>
      <c r="E53" s="168">
        <v>7</v>
      </c>
      <c r="F53" s="169" t="s">
        <v>352</v>
      </c>
      <c r="G53" s="172" t="s">
        <v>87</v>
      </c>
      <c r="H53" s="173">
        <f>【自動反映】経費明細表!G54</f>
        <v>0</v>
      </c>
      <c r="I53" s="171" t="s">
        <v>88</v>
      </c>
      <c r="J53" s="156" t="s">
        <v>351</v>
      </c>
      <c r="K53" s="107"/>
      <c r="M53" s="99" t="s">
        <v>0</v>
      </c>
    </row>
    <row r="54" spans="2:13" x14ac:dyDescent="0.3">
      <c r="B54" s="104"/>
      <c r="C54" s="106"/>
      <c r="D54" s="148" t="s">
        <v>8</v>
      </c>
      <c r="E54" s="168">
        <v>8</v>
      </c>
      <c r="F54" s="169" t="s">
        <v>95</v>
      </c>
      <c r="G54" s="172" t="s">
        <v>87</v>
      </c>
      <c r="H54" s="173">
        <f>【自動反映】経費明細表!G55</f>
        <v>0</v>
      </c>
      <c r="I54" s="171" t="s">
        <v>88</v>
      </c>
      <c r="J54" s="156" t="s">
        <v>96</v>
      </c>
      <c r="K54" s="107"/>
      <c r="M54" s="99" t="s">
        <v>0</v>
      </c>
    </row>
    <row r="55" spans="2:13" x14ac:dyDescent="0.3">
      <c r="B55" s="104"/>
      <c r="C55" s="106"/>
      <c r="D55" s="148" t="s">
        <v>8</v>
      </c>
      <c r="E55" s="168">
        <v>9</v>
      </c>
      <c r="F55" s="169" t="s">
        <v>97</v>
      </c>
      <c r="G55" s="172" t="s">
        <v>87</v>
      </c>
      <c r="H55" s="173">
        <f>【自動反映】経費明細表!G56</f>
        <v>0</v>
      </c>
      <c r="I55" s="171" t="s">
        <v>88</v>
      </c>
      <c r="J55" s="156" t="s">
        <v>98</v>
      </c>
      <c r="K55" s="107"/>
      <c r="M55" s="99" t="s">
        <v>0</v>
      </c>
    </row>
    <row r="56" spans="2:13" x14ac:dyDescent="0.3">
      <c r="B56" s="104"/>
      <c r="C56" s="106"/>
      <c r="D56" s="148" t="s">
        <v>8</v>
      </c>
      <c r="E56" s="168">
        <v>10</v>
      </c>
      <c r="F56" s="169" t="s">
        <v>353</v>
      </c>
      <c r="G56" s="172" t="s">
        <v>87</v>
      </c>
      <c r="H56" s="173">
        <f>【自動反映】経費明細表!G58</f>
        <v>0</v>
      </c>
      <c r="I56" s="171" t="s">
        <v>88</v>
      </c>
      <c r="J56" s="156" t="s">
        <v>354</v>
      </c>
      <c r="K56" s="107"/>
      <c r="M56" s="99" t="s">
        <v>0</v>
      </c>
    </row>
    <row r="57" spans="2:13" x14ac:dyDescent="0.3">
      <c r="B57" s="104"/>
      <c r="C57" s="106"/>
      <c r="D57" s="148" t="s">
        <v>8</v>
      </c>
      <c r="E57" s="168">
        <v>11</v>
      </c>
      <c r="F57" s="169" t="s">
        <v>99</v>
      </c>
      <c r="G57" s="172" t="s">
        <v>87</v>
      </c>
      <c r="H57" s="173">
        <f>【自動反映】経費明細表!G59</f>
        <v>0</v>
      </c>
      <c r="I57" s="171" t="s">
        <v>88</v>
      </c>
      <c r="J57" s="156" t="s">
        <v>100</v>
      </c>
      <c r="K57" s="107"/>
      <c r="M57" s="99" t="s">
        <v>0</v>
      </c>
    </row>
    <row r="58" spans="2:13" x14ac:dyDescent="0.3">
      <c r="B58" s="104"/>
      <c r="C58" s="106"/>
      <c r="D58" s="148" t="s">
        <v>8</v>
      </c>
      <c r="E58" s="168">
        <v>12</v>
      </c>
      <c r="F58" s="169" t="s">
        <v>101</v>
      </c>
      <c r="G58" s="172" t="s">
        <v>87</v>
      </c>
      <c r="H58" s="173">
        <f>【自動反映】経費明細表!G60</f>
        <v>0</v>
      </c>
      <c r="I58" s="171" t="s">
        <v>88</v>
      </c>
      <c r="J58" s="156" t="s">
        <v>102</v>
      </c>
      <c r="K58" s="107"/>
      <c r="M58" s="99" t="s">
        <v>0</v>
      </c>
    </row>
    <row r="59" spans="2:13" x14ac:dyDescent="0.3">
      <c r="B59" s="104"/>
      <c r="C59" s="106"/>
      <c r="D59" s="148" t="s">
        <v>8</v>
      </c>
      <c r="E59" s="168">
        <v>13</v>
      </c>
      <c r="F59" s="169" t="s">
        <v>356</v>
      </c>
      <c r="G59" s="172" t="s">
        <v>87</v>
      </c>
      <c r="H59" s="173">
        <f>【自動反映】経費明細表!G62</f>
        <v>0</v>
      </c>
      <c r="I59" s="171" t="s">
        <v>88</v>
      </c>
      <c r="J59" s="156" t="s">
        <v>355</v>
      </c>
      <c r="K59" s="107"/>
      <c r="M59" s="99" t="s">
        <v>0</v>
      </c>
    </row>
    <row r="60" spans="2:13" x14ac:dyDescent="0.3">
      <c r="B60" s="104"/>
      <c r="C60" s="106"/>
      <c r="D60" s="148" t="s">
        <v>8</v>
      </c>
      <c r="E60" s="168">
        <v>14</v>
      </c>
      <c r="F60" s="169" t="s">
        <v>103</v>
      </c>
      <c r="G60" s="172" t="s">
        <v>87</v>
      </c>
      <c r="H60" s="173">
        <f>【自動反映】経費明細表!G63</f>
        <v>0</v>
      </c>
      <c r="I60" s="174" t="s">
        <v>88</v>
      </c>
      <c r="J60" s="170" t="s">
        <v>104</v>
      </c>
      <c r="K60" s="107"/>
      <c r="M60" s="99" t="s">
        <v>0</v>
      </c>
    </row>
    <row r="61" spans="2:13" ht="17.399999999999999" thickBot="1" x14ac:dyDescent="0.35">
      <c r="B61" s="104"/>
      <c r="C61" s="106"/>
      <c r="D61" s="157" t="s">
        <v>8</v>
      </c>
      <c r="E61" s="175">
        <v>15</v>
      </c>
      <c r="F61" s="176" t="s">
        <v>105</v>
      </c>
      <c r="G61" s="177" t="s">
        <v>87</v>
      </c>
      <c r="H61" s="178">
        <f>【自動反映】経費明細表!G64</f>
        <v>0</v>
      </c>
      <c r="I61" s="179" t="s">
        <v>88</v>
      </c>
      <c r="J61" s="180" t="s">
        <v>106</v>
      </c>
      <c r="K61" s="107"/>
      <c r="M61" s="99" t="s">
        <v>0</v>
      </c>
    </row>
    <row r="62" spans="2:13" x14ac:dyDescent="0.3">
      <c r="B62" s="116"/>
      <c r="C62" s="118"/>
      <c r="D62" s="181"/>
      <c r="E62" s="181"/>
      <c r="F62" s="118"/>
      <c r="G62" s="118"/>
      <c r="H62" s="118"/>
      <c r="I62" s="118"/>
      <c r="J62" s="118"/>
      <c r="K62" s="120"/>
      <c r="M62" s="99" t="s">
        <v>0</v>
      </c>
    </row>
    <row r="63" spans="2:13" x14ac:dyDescent="0.3">
      <c r="M63" s="99" t="s">
        <v>0</v>
      </c>
    </row>
    <row r="64" spans="2:13" x14ac:dyDescent="0.3">
      <c r="M64" s="99" t="s">
        <v>0</v>
      </c>
    </row>
    <row r="65" spans="1:13" x14ac:dyDescent="0.3">
      <c r="M65" s="99" t="s">
        <v>0</v>
      </c>
    </row>
    <row r="66" spans="1:13" x14ac:dyDescent="0.3">
      <c r="M66" s="99" t="s">
        <v>0</v>
      </c>
    </row>
    <row r="67" spans="1:13" x14ac:dyDescent="0.3">
      <c r="A67" s="99" t="s">
        <v>0</v>
      </c>
      <c r="B67" s="99"/>
      <c r="C67" s="99" t="s">
        <v>0</v>
      </c>
      <c r="D67" s="99" t="s">
        <v>0</v>
      </c>
      <c r="E67" s="99" t="s">
        <v>0</v>
      </c>
      <c r="F67" s="99" t="s">
        <v>0</v>
      </c>
      <c r="G67" s="99" t="s">
        <v>0</v>
      </c>
      <c r="H67" s="99" t="s">
        <v>0</v>
      </c>
      <c r="I67" s="99" t="s">
        <v>0</v>
      </c>
      <c r="J67" s="99" t="s">
        <v>0</v>
      </c>
      <c r="K67" s="99" t="s">
        <v>0</v>
      </c>
      <c r="L67" s="99" t="s">
        <v>0</v>
      </c>
      <c r="M67" s="99" t="s">
        <v>0</v>
      </c>
    </row>
  </sheetData>
  <sheetProtection algorithmName="SHA-512" hashValue="PclxMvCDdgi/WZJuxyRV1pj+Ktb1lMOgmP5kpXsKsZ2NQYCfRZ5GhgB5PltEdfad/ES7MyrRKsPrSi5Q6Ce+KQ==" saltValue="30UvSY16WE/v8CUjItjMkg==" spinCount="100000" sheet="1" objects="1" selectLockedCells="1"/>
  <phoneticPr fontId="4"/>
  <conditionalFormatting sqref="D7:E13">
    <cfRule type="cellIs" dxfId="304" priority="127" operator="equal">
      <formula>"入力不要"</formula>
    </cfRule>
    <cfRule type="cellIs" dxfId="303" priority="128" operator="equal">
      <formula>"該当必須"</formula>
    </cfRule>
    <cfRule type="cellIs" dxfId="302" priority="129" operator="equal">
      <formula>"必須"</formula>
    </cfRule>
  </conditionalFormatting>
  <conditionalFormatting sqref="D17:E19">
    <cfRule type="cellIs" dxfId="301" priority="1" operator="equal">
      <formula>"入力不要"</formula>
    </cfRule>
    <cfRule type="cellIs" dxfId="300" priority="2" operator="equal">
      <formula>"該当必須"</formula>
    </cfRule>
    <cfRule type="cellIs" dxfId="299" priority="3" operator="equal">
      <formula>"必須"</formula>
    </cfRule>
  </conditionalFormatting>
  <conditionalFormatting sqref="D23:E29">
    <cfRule type="cellIs" dxfId="298" priority="67" operator="equal">
      <formula>"入力不要"</formula>
    </cfRule>
    <cfRule type="cellIs" dxfId="297" priority="68" operator="equal">
      <formula>"該当必須"</formula>
    </cfRule>
    <cfRule type="cellIs" dxfId="296" priority="69" operator="equal">
      <formula>"必須"</formula>
    </cfRule>
  </conditionalFormatting>
  <conditionalFormatting sqref="D33:E36">
    <cfRule type="cellIs" dxfId="295" priority="148" operator="equal">
      <formula>"入力不要"</formula>
    </cfRule>
    <cfRule type="cellIs" dxfId="294" priority="149" operator="equal">
      <formula>"該当必須"</formula>
    </cfRule>
    <cfRule type="cellIs" dxfId="293" priority="150" operator="equal">
      <formula>"必須"</formula>
    </cfRule>
  </conditionalFormatting>
  <conditionalFormatting sqref="D39:E61">
    <cfRule type="cellIs" dxfId="292" priority="7" operator="equal">
      <formula>"入力不要"</formula>
    </cfRule>
    <cfRule type="cellIs" dxfId="291" priority="8" operator="equal">
      <formula>"該当必須"</formula>
    </cfRule>
    <cfRule type="cellIs" dxfId="290" priority="9" operator="equal">
      <formula>"必須"</formula>
    </cfRule>
  </conditionalFormatting>
  <conditionalFormatting sqref="G17:H19">
    <cfRule type="cellIs" dxfId="289" priority="73" operator="equal">
      <formula>"入力不要"</formula>
    </cfRule>
    <cfRule type="cellIs" dxfId="288" priority="74" operator="equal">
      <formula>"該当必須"</formula>
    </cfRule>
    <cfRule type="cellIs" dxfId="287" priority="75" operator="equal">
      <formula>"必須"</formula>
    </cfRule>
  </conditionalFormatting>
  <conditionalFormatting sqref="G23:H29">
    <cfRule type="cellIs" dxfId="286" priority="82" operator="equal">
      <formula>"入力不要"</formula>
    </cfRule>
    <cfRule type="cellIs" dxfId="285" priority="83" operator="equal">
      <formula>"該当必須"</formula>
    </cfRule>
    <cfRule type="cellIs" dxfId="284" priority="84" operator="equal">
      <formula>"必須"</formula>
    </cfRule>
  </conditionalFormatting>
  <conditionalFormatting sqref="G33:H36">
    <cfRule type="cellIs" dxfId="283" priority="160" operator="equal">
      <formula>"入力不要"</formula>
    </cfRule>
    <cfRule type="cellIs" dxfId="282" priority="161" operator="equal">
      <formula>"該当必須"</formula>
    </cfRule>
    <cfRule type="cellIs" dxfId="281" priority="162" operator="equal">
      <formula>"必須"</formula>
    </cfRule>
  </conditionalFormatting>
  <conditionalFormatting sqref="G39:H61">
    <cfRule type="cellIs" dxfId="280" priority="100" operator="equal">
      <formula>"入力不要"</formula>
    </cfRule>
    <cfRule type="cellIs" dxfId="279" priority="101" operator="equal">
      <formula>"該当必須"</formula>
    </cfRule>
    <cfRule type="cellIs" dxfId="278" priority="102" operator="equal">
      <formula>"必須"</formula>
    </cfRule>
  </conditionalFormatting>
  <dataValidations count="1">
    <dataValidation type="list" allowBlank="1" showInputMessage="1" showErrorMessage="1" sqref="H23" xr:uid="{443913E9-E844-4E79-BC41-75A37025882E}">
      <formula1>$N$23:$P$23</formula1>
    </dataValidation>
  </dataValidations>
  <hyperlinks>
    <hyperlink ref="B2" location="【自動反映】様式第1.交付申請書!A1" display="【自動反映】様式第1.交付申請書へ" xr:uid="{6072AD21-1862-4D69-8491-C8D510844D15}"/>
  </hyperlinks>
  <pageMargins left="0.7" right="0.7" top="0.75" bottom="0.75" header="0.3" footer="0.3"/>
  <pageSetup paperSize="9" scale="2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9C8F-5B9E-4FD1-B7CF-B9E393A13085}">
  <sheetPr>
    <pageSetUpPr autoPageBreaks="0"/>
  </sheetPr>
  <dimension ref="A1:X75"/>
  <sheetViews>
    <sheetView showGridLines="0" view="pageBreakPreview" zoomScale="83" zoomScaleNormal="113" zoomScaleSheetLayoutView="70" workbookViewId="0">
      <selection activeCell="I16" sqref="I16"/>
    </sheetView>
  </sheetViews>
  <sheetFormatPr defaultColWidth="9.109375" defaultRowHeight="16.8" x14ac:dyDescent="0.3"/>
  <cols>
    <col min="1" max="1" width="2.6640625" style="1" customWidth="1"/>
    <col min="2" max="5" width="1.6640625" style="1" customWidth="1"/>
    <col min="6" max="6" width="75.6640625" style="1" customWidth="1"/>
    <col min="7" max="9" width="30.6640625" style="1" customWidth="1"/>
    <col min="10" max="13" width="2.6640625" style="1" customWidth="1"/>
    <col min="14" max="14" width="27.109375" style="1" bestFit="1" customWidth="1"/>
    <col min="15" max="15" width="13" style="1" bestFit="1" customWidth="1"/>
    <col min="16" max="16" width="8.5546875" style="1" bestFit="1" customWidth="1"/>
    <col min="17" max="17" width="10.6640625" style="1" bestFit="1" customWidth="1"/>
    <col min="18" max="18" width="20.5546875" style="1" bestFit="1" customWidth="1"/>
    <col min="19" max="19" width="10.6640625" style="1" bestFit="1" customWidth="1"/>
    <col min="20" max="20" width="20" style="1" bestFit="1" customWidth="1"/>
    <col min="21" max="21" width="12.6640625" style="1" bestFit="1" customWidth="1"/>
    <col min="22" max="22" width="6.44140625" style="1" bestFit="1" customWidth="1"/>
    <col min="23" max="23" width="1.6640625" style="1" customWidth="1"/>
    <col min="24" max="16384" width="9.109375" style="1"/>
  </cols>
  <sheetData>
    <row r="1" spans="2:24" x14ac:dyDescent="0.3">
      <c r="M1" s="5" t="s">
        <v>0</v>
      </c>
    </row>
    <row r="2" spans="2:24" ht="20.399999999999999" x14ac:dyDescent="0.3">
      <c r="B2" s="22"/>
      <c r="C2" s="23" t="s">
        <v>258</v>
      </c>
      <c r="D2" s="24"/>
      <c r="E2" s="24"/>
      <c r="F2" s="24"/>
      <c r="G2" s="24"/>
      <c r="H2" s="24"/>
      <c r="I2" s="24"/>
      <c r="J2" s="25"/>
      <c r="K2" s="5"/>
      <c r="L2" s="5"/>
      <c r="M2" s="5" t="s">
        <v>0</v>
      </c>
      <c r="N2" s="5"/>
      <c r="O2" s="5"/>
      <c r="P2" s="5"/>
      <c r="Q2" s="5"/>
      <c r="R2" s="5"/>
      <c r="S2" s="5"/>
      <c r="T2" s="5"/>
      <c r="U2" s="5"/>
      <c r="V2" s="5"/>
      <c r="W2" s="5"/>
      <c r="X2" s="5"/>
    </row>
    <row r="3" spans="2:24" x14ac:dyDescent="0.3">
      <c r="B3" s="26"/>
      <c r="C3" s="5"/>
      <c r="D3" s="5"/>
      <c r="E3" s="5"/>
      <c r="F3" s="5"/>
      <c r="G3" s="89">
        <v>0.5</v>
      </c>
      <c r="H3" s="5"/>
      <c r="I3" s="5"/>
      <c r="J3" s="27"/>
      <c r="K3" s="5"/>
      <c r="L3" s="5"/>
      <c r="M3" s="5" t="s">
        <v>0</v>
      </c>
      <c r="N3" s="5"/>
      <c r="O3" s="5"/>
      <c r="P3" s="5"/>
      <c r="Q3" s="5"/>
      <c r="R3" s="5"/>
      <c r="S3" s="5"/>
      <c r="T3" s="5"/>
      <c r="U3" s="5"/>
      <c r="V3" s="5"/>
      <c r="W3" s="5"/>
      <c r="X3" s="5"/>
    </row>
    <row r="4" spans="2:24" ht="21" thickBot="1" x14ac:dyDescent="0.35">
      <c r="B4" s="26"/>
      <c r="C4" s="5"/>
      <c r="D4" s="28" t="s">
        <v>259</v>
      </c>
      <c r="E4" s="28"/>
      <c r="F4" s="28"/>
      <c r="G4" s="89">
        <v>0.66666666666666663</v>
      </c>
      <c r="H4" s="5"/>
      <c r="I4" s="5"/>
      <c r="J4" s="27"/>
      <c r="K4" s="5"/>
      <c r="L4" s="5"/>
      <c r="M4" s="5" t="s">
        <v>0</v>
      </c>
      <c r="N4" s="29"/>
      <c r="O4" s="5"/>
      <c r="P4" s="5"/>
      <c r="Q4" s="5"/>
      <c r="R4" s="5"/>
      <c r="S4" s="5"/>
      <c r="T4" s="5"/>
      <c r="U4" s="5"/>
      <c r="V4" s="5"/>
      <c r="W4" s="5"/>
      <c r="X4" s="5"/>
    </row>
    <row r="5" spans="2:24" ht="19.8" thickBot="1" x14ac:dyDescent="0.35">
      <c r="B5" s="26"/>
      <c r="C5" s="30"/>
      <c r="D5" s="62" t="s">
        <v>260</v>
      </c>
      <c r="E5" s="63"/>
      <c r="F5" s="63"/>
      <c r="G5" s="64" t="s">
        <v>261</v>
      </c>
      <c r="H5" s="6"/>
      <c r="I5" s="6"/>
      <c r="J5" s="44"/>
      <c r="K5" s="6"/>
      <c r="L5" s="6"/>
      <c r="M5" s="5" t="s">
        <v>0</v>
      </c>
      <c r="N5" s="6"/>
      <c r="O5" s="6"/>
      <c r="P5" s="30"/>
      <c r="Q5" s="5"/>
      <c r="R5" s="5"/>
      <c r="S5" s="5"/>
      <c r="T5" s="5"/>
      <c r="U5" s="5"/>
      <c r="V5" s="5"/>
      <c r="W5" s="5"/>
      <c r="X5" s="5"/>
    </row>
    <row r="6" spans="2:24" ht="17.399999999999999" thickBot="1" x14ac:dyDescent="0.35">
      <c r="B6" s="26"/>
      <c r="C6" s="5"/>
      <c r="D6" s="59" t="s">
        <v>262</v>
      </c>
      <c r="E6" s="60"/>
      <c r="F6" s="60"/>
      <c r="G6" s="61">
        <f>IF(【申請者入力】様式第1.交付申請書!H23=【申請者入力】様式第1.交付申請書!P23,G3,G4)</f>
        <v>0.66666666666666663</v>
      </c>
      <c r="H6" s="7"/>
      <c r="I6" s="8"/>
      <c r="J6" s="45"/>
      <c r="K6" s="8"/>
      <c r="L6" s="8"/>
      <c r="M6" s="5" t="s">
        <v>0</v>
      </c>
      <c r="N6" s="7"/>
      <c r="O6" s="9"/>
      <c r="P6" s="5"/>
      <c r="Q6" s="5"/>
      <c r="R6" s="5"/>
      <c r="S6" s="5"/>
      <c r="T6" s="5"/>
      <c r="U6" s="5"/>
      <c r="V6" s="5"/>
      <c r="W6" s="5"/>
      <c r="X6" s="5"/>
    </row>
    <row r="7" spans="2:24" ht="20.399999999999999" x14ac:dyDescent="0.3">
      <c r="B7" s="26"/>
      <c r="C7" s="5"/>
      <c r="D7" s="28"/>
      <c r="E7" s="28"/>
      <c r="F7" s="28"/>
      <c r="G7" s="28"/>
      <c r="H7" s="5"/>
      <c r="I7" s="5"/>
      <c r="J7" s="27"/>
      <c r="K7" s="5"/>
      <c r="L7" s="5"/>
      <c r="M7" s="5" t="s">
        <v>0</v>
      </c>
      <c r="N7" s="29"/>
      <c r="O7" s="5"/>
      <c r="P7" s="5"/>
      <c r="Q7" s="5"/>
      <c r="R7" s="5"/>
      <c r="S7" s="5"/>
      <c r="T7" s="5"/>
      <c r="U7" s="5"/>
      <c r="V7" s="5"/>
      <c r="W7" s="5"/>
      <c r="X7" s="5"/>
    </row>
    <row r="8" spans="2:24" ht="21" thickBot="1" x14ac:dyDescent="0.35">
      <c r="B8" s="26"/>
      <c r="C8" s="5"/>
      <c r="D8" s="28" t="s">
        <v>263</v>
      </c>
      <c r="E8" s="28"/>
      <c r="F8" s="28"/>
      <c r="G8" s="28"/>
      <c r="H8" s="5"/>
      <c r="I8" s="5"/>
      <c r="J8" s="27"/>
      <c r="K8" s="5"/>
      <c r="L8" s="5"/>
      <c r="M8" s="5" t="s">
        <v>0</v>
      </c>
      <c r="N8" s="29"/>
      <c r="O8" s="5"/>
      <c r="P8" s="5"/>
      <c r="Q8" s="5"/>
      <c r="R8" s="5"/>
      <c r="S8" s="5"/>
      <c r="T8" s="5"/>
      <c r="U8" s="5"/>
      <c r="V8" s="5"/>
      <c r="W8" s="5"/>
      <c r="X8" s="5"/>
    </row>
    <row r="9" spans="2:24" ht="19.8" thickBot="1" x14ac:dyDescent="0.35">
      <c r="B9" s="26"/>
      <c r="C9" s="30"/>
      <c r="D9" s="62" t="s">
        <v>260</v>
      </c>
      <c r="E9" s="63"/>
      <c r="F9" s="63"/>
      <c r="G9" s="64" t="s">
        <v>264</v>
      </c>
      <c r="H9" s="6"/>
      <c r="I9" s="6"/>
      <c r="J9" s="44"/>
      <c r="K9" s="6"/>
      <c r="L9" s="6"/>
      <c r="M9" s="5" t="s">
        <v>0</v>
      </c>
      <c r="N9" s="6"/>
      <c r="O9" s="10"/>
      <c r="P9" s="30"/>
      <c r="Q9" s="5"/>
      <c r="R9" s="5"/>
      <c r="S9" s="5"/>
      <c r="T9" s="5"/>
      <c r="U9" s="5"/>
      <c r="V9" s="5"/>
      <c r="W9" s="5"/>
      <c r="X9" s="5"/>
    </row>
    <row r="10" spans="2:24" x14ac:dyDescent="0.3">
      <c r="B10" s="26"/>
      <c r="C10" s="5"/>
      <c r="D10" s="65" t="s">
        <v>265</v>
      </c>
      <c r="E10" s="66"/>
      <c r="F10" s="66"/>
      <c r="G10" s="67">
        <f>【申請者入力】様式第1.交付申請書!H25</f>
        <v>0</v>
      </c>
      <c r="H10" s="7"/>
      <c r="I10" s="8"/>
      <c r="J10" s="45"/>
      <c r="K10" s="8"/>
      <c r="L10" s="8"/>
      <c r="M10" s="5" t="s">
        <v>0</v>
      </c>
      <c r="N10" s="7"/>
      <c r="O10" s="7"/>
      <c r="P10" s="5"/>
      <c r="Q10" s="5"/>
      <c r="R10" s="5"/>
      <c r="S10" s="5"/>
      <c r="T10" s="5"/>
      <c r="U10" s="85"/>
      <c r="V10" s="5"/>
      <c r="W10" s="5"/>
      <c r="X10" s="5"/>
    </row>
    <row r="11" spans="2:24" x14ac:dyDescent="0.3">
      <c r="B11" s="26"/>
      <c r="C11" s="5"/>
      <c r="D11" s="57" t="s">
        <v>266</v>
      </c>
      <c r="E11" s="12"/>
      <c r="F11" s="12"/>
      <c r="G11" s="49">
        <f>【申請者入力】様式第1.交付申請書!H27</f>
        <v>0</v>
      </c>
      <c r="H11" s="7"/>
      <c r="I11" s="8"/>
      <c r="J11" s="45"/>
      <c r="K11" s="8"/>
      <c r="L11" s="8"/>
      <c r="M11" s="5" t="s">
        <v>0</v>
      </c>
      <c r="N11" s="7"/>
      <c r="O11" s="7"/>
      <c r="P11" s="5"/>
      <c r="Q11" s="5"/>
      <c r="R11" s="5"/>
      <c r="S11" s="5"/>
      <c r="T11" s="5"/>
      <c r="U11" s="5"/>
      <c r="V11" s="5"/>
      <c r="W11" s="5"/>
      <c r="X11" s="5"/>
    </row>
    <row r="12" spans="2:24" ht="17.399999999999999" thickBot="1" x14ac:dyDescent="0.35">
      <c r="B12" s="26"/>
      <c r="C12" s="5"/>
      <c r="D12" s="11" t="s">
        <v>267</v>
      </c>
      <c r="E12" s="13"/>
      <c r="F12" s="13"/>
      <c r="G12" s="92">
        <f>【申請者入力】様式第1.交付申請書!H29</f>
        <v>0</v>
      </c>
      <c r="H12" s="5"/>
      <c r="I12" s="5"/>
      <c r="J12" s="27"/>
      <c r="K12" s="5"/>
      <c r="L12" s="5"/>
      <c r="M12" s="5" t="s">
        <v>0</v>
      </c>
      <c r="N12" s="5"/>
      <c r="O12" s="5"/>
      <c r="P12" s="5"/>
      <c r="Q12" s="5"/>
      <c r="R12" s="5"/>
      <c r="S12" s="5"/>
      <c r="T12" s="5"/>
      <c r="U12" s="5"/>
      <c r="V12" s="5"/>
      <c r="W12" s="5"/>
      <c r="X12" s="5"/>
    </row>
    <row r="13" spans="2:24" x14ac:dyDescent="0.3">
      <c r="B13" s="26"/>
      <c r="C13" s="5"/>
      <c r="D13" s="5"/>
      <c r="E13" s="5"/>
      <c r="F13" s="5"/>
      <c r="G13" s="5"/>
      <c r="H13" s="5"/>
      <c r="I13" s="5"/>
      <c r="J13" s="27"/>
      <c r="K13" s="5"/>
      <c r="L13" s="5"/>
      <c r="M13" s="5" t="s">
        <v>0</v>
      </c>
      <c r="N13" s="5"/>
      <c r="O13" s="5"/>
      <c r="P13" s="5"/>
      <c r="Q13" s="5"/>
      <c r="R13" s="5"/>
      <c r="S13" s="5"/>
      <c r="T13" s="5"/>
      <c r="U13" s="5"/>
      <c r="V13" s="5"/>
      <c r="W13" s="5"/>
      <c r="X13" s="5"/>
    </row>
    <row r="14" spans="2:24" ht="21" thickBot="1" x14ac:dyDescent="0.35">
      <c r="B14" s="26"/>
      <c r="C14" s="5"/>
      <c r="D14" s="28" t="s">
        <v>268</v>
      </c>
      <c r="E14" s="28"/>
      <c r="F14" s="28"/>
      <c r="G14" s="5"/>
      <c r="H14" s="5"/>
      <c r="I14" s="5"/>
      <c r="J14" s="27"/>
      <c r="K14" s="5"/>
      <c r="L14" s="5"/>
      <c r="M14" s="5" t="s">
        <v>0</v>
      </c>
      <c r="N14" s="5"/>
      <c r="O14" s="5"/>
      <c r="P14" s="5"/>
      <c r="Q14" s="5"/>
      <c r="R14" s="5"/>
      <c r="S14" s="5"/>
      <c r="T14" s="5"/>
      <c r="U14" s="5"/>
      <c r="V14" s="5"/>
      <c r="W14" s="5"/>
      <c r="X14" s="5"/>
    </row>
    <row r="15" spans="2:24" ht="17.399999999999999" thickBot="1" x14ac:dyDescent="0.35">
      <c r="B15" s="26"/>
      <c r="C15" s="5"/>
      <c r="D15" s="72" t="s">
        <v>171</v>
      </c>
      <c r="E15" s="73"/>
      <c r="F15" s="73"/>
      <c r="G15" s="74" t="s">
        <v>365</v>
      </c>
      <c r="H15" s="74" t="s">
        <v>366</v>
      </c>
      <c r="I15" s="75" t="s">
        <v>269</v>
      </c>
      <c r="J15" s="46"/>
      <c r="K15" s="37"/>
      <c r="L15" s="37"/>
      <c r="M15" s="5" t="s">
        <v>0</v>
      </c>
      <c r="N15" s="5"/>
      <c r="O15" s="5"/>
      <c r="P15" s="37"/>
      <c r="Q15" s="37"/>
      <c r="R15" s="37"/>
      <c r="S15" s="37"/>
      <c r="T15" s="37"/>
      <c r="U15" s="31"/>
      <c r="V15" s="37"/>
      <c r="W15" s="9"/>
      <c r="X15" s="5"/>
    </row>
    <row r="16" spans="2:24" x14ac:dyDescent="0.3">
      <c r="B16" s="26"/>
      <c r="C16" s="5"/>
      <c r="D16" s="68" t="s">
        <v>270</v>
      </c>
      <c r="E16" s="69"/>
      <c r="F16" s="70"/>
      <c r="G16" s="71">
        <f>SUMIF(委託費[経費区分],D16,委託費[補助事業に要する経費
（税抜き）])</f>
        <v>0</v>
      </c>
      <c r="H16" s="71">
        <f>SUMIF(委託費[経費区分],D16,委託費[補助対象経費
（税抜き）])</f>
        <v>0</v>
      </c>
      <c r="I16" s="320" t="s">
        <v>271</v>
      </c>
      <c r="J16" s="47"/>
      <c r="K16" s="31"/>
      <c r="L16" s="31"/>
      <c r="M16" s="5" t="s">
        <v>0</v>
      </c>
      <c r="N16" s="5"/>
      <c r="O16" s="5"/>
      <c r="P16" s="31"/>
      <c r="Q16" s="31"/>
      <c r="R16" s="31"/>
      <c r="S16" s="31"/>
      <c r="T16" s="31"/>
      <c r="U16" s="31"/>
      <c r="V16" s="31"/>
      <c r="W16" s="31"/>
      <c r="X16" s="5"/>
    </row>
    <row r="17" spans="2:24" x14ac:dyDescent="0.3">
      <c r="B17" s="26"/>
      <c r="C17" s="5"/>
      <c r="D17" s="93" t="s">
        <v>272</v>
      </c>
      <c r="E17" s="20"/>
      <c r="F17" s="94"/>
      <c r="G17" s="55">
        <f>SUMIF(委託費[経費区分],D17,委託費[補助事業に要する経費
（税抜き）])</f>
        <v>0</v>
      </c>
      <c r="H17" s="55">
        <f>SUMIF(委託費[経費区分],D17,委託費[補助対象経費
（税抜き）])</f>
        <v>0</v>
      </c>
      <c r="I17" s="321" t="s">
        <v>271</v>
      </c>
      <c r="J17" s="58"/>
      <c r="K17" s="31"/>
      <c r="L17" s="31"/>
      <c r="M17" s="5" t="s">
        <v>0</v>
      </c>
      <c r="N17" s="5"/>
      <c r="O17" s="5"/>
      <c r="P17" s="31"/>
      <c r="Q17" s="31"/>
      <c r="R17" s="31"/>
      <c r="S17" s="31"/>
      <c r="T17" s="31"/>
      <c r="U17" s="31"/>
      <c r="V17" s="31"/>
      <c r="W17" s="31"/>
      <c r="X17" s="5"/>
    </row>
    <row r="18" spans="2:24" x14ac:dyDescent="0.3">
      <c r="B18" s="26"/>
      <c r="C18" s="5"/>
      <c r="D18" s="18" t="s">
        <v>273</v>
      </c>
      <c r="E18" s="16"/>
      <c r="F18" s="14"/>
      <c r="G18" s="38">
        <f>SUMIF(委託費[経費区分],D18,委託費[補助事業に要する経費
（税抜き）])</f>
        <v>0</v>
      </c>
      <c r="H18" s="38">
        <f>SUMIF(委託費[経費区分],D18,委託費[補助対象経費
（税抜き）])</f>
        <v>0</v>
      </c>
      <c r="I18" s="322" t="s">
        <v>271</v>
      </c>
      <c r="J18" s="58"/>
      <c r="K18" s="31"/>
      <c r="L18" s="31"/>
      <c r="M18" s="5" t="s">
        <v>0</v>
      </c>
      <c r="N18" s="5"/>
      <c r="O18" s="5"/>
      <c r="P18" s="31"/>
      <c r="Q18" s="31"/>
      <c r="R18" s="31"/>
      <c r="S18" s="31"/>
      <c r="T18" s="31"/>
      <c r="U18" s="31"/>
      <c r="V18" s="31"/>
      <c r="W18" s="31"/>
      <c r="X18" s="5"/>
    </row>
    <row r="19" spans="2:24" x14ac:dyDescent="0.3">
      <c r="B19" s="26"/>
      <c r="C19" s="5"/>
      <c r="D19" s="18"/>
      <c r="E19" s="16" t="s">
        <v>274</v>
      </c>
      <c r="F19" s="14"/>
      <c r="G19" s="38">
        <f>SUMIF(委託費[有資格者
によるDD],'【申請者入力】費目別明細書（委託費）'!S26,委託費[補助事業に要する経費
（税抜き）])</f>
        <v>0</v>
      </c>
      <c r="H19" s="38">
        <f>SUMIF(委託費[有資格者
によるDD],'【申請者入力】費目別明細書（委託費）'!S26,委託費[補助対象経費
（税抜き）])</f>
        <v>0</v>
      </c>
      <c r="I19" s="322" t="s">
        <v>275</v>
      </c>
      <c r="J19" s="58"/>
      <c r="K19" s="31"/>
      <c r="L19" s="31"/>
      <c r="M19" s="5" t="s">
        <v>0</v>
      </c>
      <c r="N19" s="5"/>
      <c r="O19" s="5"/>
      <c r="P19" s="31"/>
      <c r="Q19" s="31"/>
      <c r="R19" s="31"/>
      <c r="S19" s="31"/>
      <c r="T19" s="31"/>
      <c r="U19" s="31"/>
      <c r="V19" s="31"/>
      <c r="W19" s="31"/>
      <c r="X19" s="5"/>
    </row>
    <row r="20" spans="2:24" x14ac:dyDescent="0.3">
      <c r="B20" s="26"/>
      <c r="C20" s="5"/>
      <c r="D20" s="18"/>
      <c r="E20" s="16" t="s">
        <v>276</v>
      </c>
      <c r="F20" s="14"/>
      <c r="G20" s="38">
        <f>SUMIF(委託費[有資格者
によるDD],'【申請者入力】費目別明細書（委託費）'!S25,委託費[補助事業に要する経費
（税抜き）])</f>
        <v>0</v>
      </c>
      <c r="H20" s="38">
        <f>SUMIF(委託費[有資格者
によるDD],'【申請者入力】費目別明細書（委託費）'!S25,委託費[補助対象経費
（税抜き）])</f>
        <v>0</v>
      </c>
      <c r="I20" s="322" t="s">
        <v>271</v>
      </c>
      <c r="J20" s="58"/>
      <c r="K20" s="31"/>
      <c r="L20" s="31"/>
      <c r="M20" s="5" t="s">
        <v>0</v>
      </c>
      <c r="N20" s="5"/>
      <c r="O20" s="5"/>
      <c r="P20" s="31"/>
      <c r="Q20" s="31"/>
      <c r="R20" s="31"/>
      <c r="S20" s="31"/>
      <c r="T20" s="31"/>
      <c r="U20" s="31"/>
      <c r="V20" s="31"/>
      <c r="W20" s="31"/>
      <c r="X20" s="5"/>
    </row>
    <row r="21" spans="2:24" x14ac:dyDescent="0.3">
      <c r="B21" s="26"/>
      <c r="C21" s="5"/>
      <c r="D21" s="93" t="s">
        <v>277</v>
      </c>
      <c r="E21" s="20"/>
      <c r="F21" s="94"/>
      <c r="G21" s="55">
        <f>SUMIF(謝金[経費区分],D21,謝金[補助事業に要する経費
（税抜き）])</f>
        <v>0</v>
      </c>
      <c r="H21" s="55">
        <f>SUMIF(謝金[経費区分],D21,謝金[補助対象経費
（税抜き）])</f>
        <v>0</v>
      </c>
      <c r="I21" s="321" t="s">
        <v>278</v>
      </c>
      <c r="J21" s="58"/>
      <c r="K21" s="31"/>
      <c r="L21" s="31"/>
      <c r="M21" s="5" t="s">
        <v>0</v>
      </c>
      <c r="N21" s="5"/>
      <c r="O21" s="5"/>
      <c r="P21" s="31"/>
      <c r="Q21" s="31"/>
      <c r="R21" s="31"/>
      <c r="S21" s="31"/>
      <c r="T21" s="31"/>
      <c r="U21" s="31"/>
      <c r="V21" s="31"/>
      <c r="W21" s="31"/>
      <c r="X21" s="5"/>
    </row>
    <row r="22" spans="2:24" x14ac:dyDescent="0.3">
      <c r="B22" s="26"/>
      <c r="C22" s="5"/>
      <c r="D22" s="18" t="s">
        <v>279</v>
      </c>
      <c r="E22" s="16"/>
      <c r="F22" s="14"/>
      <c r="G22" s="38">
        <f>SUMIF(旅費[経費区分],D22,旅費[補助事業に要する経費
（税抜き）])</f>
        <v>0</v>
      </c>
      <c r="H22" s="38">
        <f>SUMIF(旅費[経費区分],D22,旅費[補助対象経費
（税抜き）])</f>
        <v>0</v>
      </c>
      <c r="I22" s="322" t="s">
        <v>280</v>
      </c>
      <c r="J22" s="58"/>
      <c r="K22" s="31"/>
      <c r="L22" s="31"/>
      <c r="M22" s="5" t="s">
        <v>0</v>
      </c>
      <c r="N22" s="5"/>
      <c r="O22" s="5"/>
      <c r="P22" s="31"/>
      <c r="Q22" s="31"/>
      <c r="R22" s="31"/>
      <c r="S22" s="31"/>
      <c r="T22" s="31"/>
      <c r="U22" s="31"/>
      <c r="V22" s="31"/>
      <c r="W22" s="31"/>
      <c r="X22" s="5"/>
    </row>
    <row r="23" spans="2:24" x14ac:dyDescent="0.3">
      <c r="B23" s="26"/>
      <c r="C23" s="5"/>
      <c r="D23" s="93" t="s">
        <v>281</v>
      </c>
      <c r="E23" s="20"/>
      <c r="F23" s="94"/>
      <c r="G23" s="55">
        <f>SUMIF(外注費[経費区分],D23,外注費[補助事業に要する経費
（税抜き）])</f>
        <v>0</v>
      </c>
      <c r="H23" s="55">
        <f>SUMIF(外注費[経費区分],D23,外注費[補助対象経費
（税抜き）])</f>
        <v>0</v>
      </c>
      <c r="I23" s="321" t="s">
        <v>282</v>
      </c>
      <c r="J23" s="58"/>
      <c r="K23" s="31"/>
      <c r="L23" s="31"/>
      <c r="M23" s="5" t="s">
        <v>0</v>
      </c>
      <c r="N23" s="5"/>
      <c r="O23" s="5"/>
      <c r="P23" s="31"/>
      <c r="Q23" s="31"/>
      <c r="R23" s="31"/>
      <c r="S23" s="31"/>
      <c r="T23" s="31"/>
      <c r="U23" s="31"/>
      <c r="V23" s="31"/>
      <c r="W23" s="31"/>
      <c r="X23" s="5"/>
    </row>
    <row r="24" spans="2:24" x14ac:dyDescent="0.3">
      <c r="B24" s="26"/>
      <c r="C24" s="5"/>
      <c r="D24" s="18" t="s">
        <v>283</v>
      </c>
      <c r="E24" s="16"/>
      <c r="F24" s="14"/>
      <c r="G24" s="38">
        <f>SUMIF(システム利用料[経費区分],D24,システム利用料[補助事業に要する経費
（税抜き）])</f>
        <v>0</v>
      </c>
      <c r="H24" s="38">
        <f>SUMIF(システム利用料[経費区分],D24,システム利用料[補助対象経費
（税抜き）])</f>
        <v>0</v>
      </c>
      <c r="I24" s="322" t="s">
        <v>284</v>
      </c>
      <c r="J24" s="58"/>
      <c r="K24" s="31"/>
      <c r="L24" s="31"/>
      <c r="M24" s="5" t="s">
        <v>0</v>
      </c>
      <c r="N24" s="5"/>
      <c r="O24" s="5"/>
      <c r="P24" s="31"/>
      <c r="Q24" s="31"/>
      <c r="R24" s="31"/>
      <c r="S24" s="31"/>
      <c r="T24" s="31"/>
      <c r="U24" s="31"/>
      <c r="V24" s="31"/>
      <c r="W24" s="31"/>
      <c r="X24" s="5"/>
    </row>
    <row r="25" spans="2:24" x14ac:dyDescent="0.3">
      <c r="B25" s="26"/>
      <c r="C25" s="5"/>
      <c r="D25" s="93" t="s">
        <v>285</v>
      </c>
      <c r="E25" s="20"/>
      <c r="F25" s="94"/>
      <c r="G25" s="55">
        <f>SUMIF(保険料[経費区分],D25,保険料[補助事業に要する経費
（税抜き）])</f>
        <v>0</v>
      </c>
      <c r="H25" s="55">
        <f>SUMIF(保険料[経費区分],D25,保険料[補助対象経費
（税抜き）])</f>
        <v>0</v>
      </c>
      <c r="I25" s="321" t="s">
        <v>286</v>
      </c>
      <c r="J25" s="58"/>
      <c r="K25" s="31"/>
      <c r="L25" s="31"/>
      <c r="M25" s="5" t="s">
        <v>0</v>
      </c>
      <c r="N25" s="5"/>
      <c r="O25" s="5"/>
      <c r="P25" s="31"/>
      <c r="Q25" s="31"/>
      <c r="R25" s="31"/>
      <c r="S25" s="31"/>
      <c r="T25" s="31"/>
      <c r="U25" s="31"/>
      <c r="V25" s="31"/>
      <c r="W25" s="31"/>
      <c r="X25" s="5"/>
    </row>
    <row r="26" spans="2:24" x14ac:dyDescent="0.3">
      <c r="B26" s="26"/>
      <c r="C26" s="5"/>
      <c r="D26" s="18" t="s">
        <v>287</v>
      </c>
      <c r="E26" s="16"/>
      <c r="F26" s="14"/>
      <c r="G26" s="38">
        <f>SUMIF(廃業費[経費区分],D26,廃業費[補助事業に要する経費
（税抜き）])</f>
        <v>0</v>
      </c>
      <c r="H26" s="38">
        <f>SUMIF(廃業費[経費区分],D26,廃業費[補助対象経費
（税抜き）])</f>
        <v>0</v>
      </c>
      <c r="I26" s="322" t="s">
        <v>288</v>
      </c>
      <c r="J26" s="58"/>
      <c r="K26" s="31"/>
      <c r="L26" s="31"/>
      <c r="M26" s="5" t="s">
        <v>0</v>
      </c>
      <c r="N26" s="5"/>
      <c r="O26" s="5"/>
      <c r="P26" s="31"/>
      <c r="Q26" s="31"/>
      <c r="R26" s="31"/>
      <c r="S26" s="31"/>
      <c r="T26" s="31"/>
      <c r="U26" s="31"/>
      <c r="V26" s="31"/>
      <c r="W26" s="31"/>
      <c r="X26" s="5"/>
    </row>
    <row r="27" spans="2:24" x14ac:dyDescent="0.3">
      <c r="B27" s="26"/>
      <c r="C27" s="5"/>
      <c r="D27" s="93" t="s">
        <v>289</v>
      </c>
      <c r="E27" s="20"/>
      <c r="F27" s="94"/>
      <c r="G27" s="55">
        <f>SUMIF(廃業費[経費区分],D27,廃業費[補助事業に要する経費
（税抜き）])</f>
        <v>0</v>
      </c>
      <c r="H27" s="55">
        <f>SUMIF(廃業費[経費区分],D27,廃業費[補助対象経費
（税抜き）])</f>
        <v>0</v>
      </c>
      <c r="I27" s="321" t="s">
        <v>288</v>
      </c>
      <c r="J27" s="58"/>
      <c r="K27" s="31"/>
      <c r="L27" s="31"/>
      <c r="M27" s="5" t="s">
        <v>0</v>
      </c>
      <c r="N27" s="5"/>
      <c r="O27" s="5"/>
      <c r="P27" s="31"/>
      <c r="Q27" s="31"/>
      <c r="R27" s="31"/>
      <c r="S27" s="31"/>
      <c r="T27" s="31"/>
      <c r="U27" s="31"/>
      <c r="V27" s="31"/>
      <c r="W27" s="31"/>
      <c r="X27" s="5"/>
    </row>
    <row r="28" spans="2:24" x14ac:dyDescent="0.3">
      <c r="B28" s="26"/>
      <c r="C28" s="5"/>
      <c r="D28" s="18" t="s">
        <v>290</v>
      </c>
      <c r="E28" s="16"/>
      <c r="F28" s="14"/>
      <c r="G28" s="38">
        <f>SUMIF(廃業費[経費区分],D28,廃業費[補助事業に要する経費
（税抜き）])</f>
        <v>0</v>
      </c>
      <c r="H28" s="38">
        <f>SUMIF(廃業費[経費区分],D28,廃業費[補助対象経費
（税抜き）])</f>
        <v>0</v>
      </c>
      <c r="I28" s="322" t="s">
        <v>288</v>
      </c>
      <c r="J28" s="58"/>
      <c r="K28" s="31"/>
      <c r="L28" s="31"/>
      <c r="M28" s="5" t="s">
        <v>0</v>
      </c>
      <c r="N28" s="5"/>
      <c r="O28" s="5"/>
      <c r="P28" s="31"/>
      <c r="Q28" s="31"/>
      <c r="R28" s="31"/>
      <c r="S28" s="31"/>
      <c r="T28" s="31"/>
      <c r="U28" s="31"/>
      <c r="V28" s="31"/>
      <c r="W28" s="31"/>
      <c r="X28" s="5"/>
    </row>
    <row r="29" spans="2:24" x14ac:dyDescent="0.3">
      <c r="B29" s="26"/>
      <c r="C29" s="5"/>
      <c r="D29" s="93" t="s">
        <v>291</v>
      </c>
      <c r="E29" s="20"/>
      <c r="F29" s="94"/>
      <c r="G29" s="55">
        <f>SUMIF(廃業費[経費区分],D29,廃業費[補助事業に要する経費
（税抜き）])</f>
        <v>0</v>
      </c>
      <c r="H29" s="55">
        <f>SUMIF(廃業費[経費区分],D29,廃業費[補助対象経費
（税抜き）])</f>
        <v>0</v>
      </c>
      <c r="I29" s="321" t="s">
        <v>288</v>
      </c>
      <c r="J29" s="58"/>
      <c r="K29" s="31"/>
      <c r="L29" s="31"/>
      <c r="M29" s="5" t="s">
        <v>0</v>
      </c>
      <c r="N29" s="5"/>
      <c r="O29" s="5"/>
      <c r="P29" s="31"/>
      <c r="Q29" s="31"/>
      <c r="R29" s="31"/>
      <c r="S29" s="31"/>
      <c r="T29" s="31"/>
      <c r="U29" s="31"/>
      <c r="V29" s="31"/>
      <c r="W29" s="31"/>
      <c r="X29" s="5"/>
    </row>
    <row r="30" spans="2:24" x14ac:dyDescent="0.3">
      <c r="B30" s="26"/>
      <c r="C30" s="5"/>
      <c r="D30" s="18" t="s">
        <v>292</v>
      </c>
      <c r="E30" s="16"/>
      <c r="F30" s="14"/>
      <c r="G30" s="38">
        <f>SUMIF(廃業費[経費区分],D30,廃業費[補助事業に要する経費
（税抜き）])</f>
        <v>0</v>
      </c>
      <c r="H30" s="38">
        <f>SUMIF(廃業費[経費区分],D30,廃業費[補助対象経費
（税抜き）])</f>
        <v>0</v>
      </c>
      <c r="I30" s="322" t="s">
        <v>288</v>
      </c>
      <c r="J30" s="47"/>
      <c r="K30" s="31"/>
      <c r="L30" s="31"/>
      <c r="M30" s="5" t="s">
        <v>0</v>
      </c>
      <c r="N30" s="5"/>
      <c r="O30" s="5"/>
      <c r="P30" s="31"/>
      <c r="Q30" s="31"/>
      <c r="R30" s="31"/>
      <c r="S30" s="31"/>
      <c r="T30" s="31"/>
      <c r="U30" s="31"/>
      <c r="V30" s="31"/>
      <c r="W30" s="31"/>
      <c r="X30" s="5"/>
    </row>
    <row r="31" spans="2:24" ht="17.399999999999999" thickBot="1" x14ac:dyDescent="0.35">
      <c r="B31" s="26"/>
      <c r="C31" s="5"/>
      <c r="D31" s="95" t="s">
        <v>293</v>
      </c>
      <c r="E31" s="21"/>
      <c r="F31" s="96"/>
      <c r="G31" s="97">
        <f>SUMIF(廃業費[経費区分],D31,廃業費[補助事業に要する経費
（税抜き）])</f>
        <v>0</v>
      </c>
      <c r="H31" s="97">
        <f>SUMIF(廃業費[経費区分],D31,廃業費[補助対象経費
（税抜き）])</f>
        <v>0</v>
      </c>
      <c r="I31" s="323" t="s">
        <v>288</v>
      </c>
      <c r="J31" s="47"/>
      <c r="K31" s="31"/>
      <c r="L31" s="31"/>
      <c r="M31" s="5" t="s">
        <v>0</v>
      </c>
      <c r="N31" s="5"/>
      <c r="O31" s="5"/>
      <c r="P31" s="31"/>
      <c r="Q31" s="31"/>
      <c r="R31" s="31"/>
      <c r="S31" s="31"/>
      <c r="T31" s="31"/>
      <c r="U31" s="31"/>
      <c r="V31" s="31"/>
      <c r="W31" s="31"/>
      <c r="X31" s="5"/>
    </row>
    <row r="32" spans="2:24" x14ac:dyDescent="0.3">
      <c r="B32" s="26"/>
      <c r="C32" s="5"/>
      <c r="D32" s="5"/>
      <c r="E32" s="5"/>
      <c r="F32" s="5"/>
      <c r="G32" s="50"/>
      <c r="H32" s="50"/>
      <c r="I32" s="51"/>
      <c r="J32" s="47"/>
      <c r="K32" s="31"/>
      <c r="L32" s="31"/>
      <c r="M32" s="5" t="s">
        <v>0</v>
      </c>
      <c r="N32" s="5"/>
      <c r="O32" s="5"/>
      <c r="P32" s="31"/>
      <c r="Q32" s="31"/>
      <c r="R32" s="31"/>
      <c r="S32" s="31"/>
      <c r="T32" s="31"/>
      <c r="U32" s="31"/>
      <c r="V32" s="31"/>
      <c r="W32" s="31"/>
      <c r="X32" s="5"/>
    </row>
    <row r="33" spans="2:24" ht="21" thickBot="1" x14ac:dyDescent="0.35">
      <c r="B33" s="26"/>
      <c r="C33" s="5"/>
      <c r="D33" s="28" t="s">
        <v>294</v>
      </c>
      <c r="E33" s="28"/>
      <c r="F33" s="28"/>
      <c r="G33" s="5"/>
      <c r="H33" s="90">
        <v>2000000</v>
      </c>
      <c r="J33" s="47"/>
      <c r="K33" s="31"/>
      <c r="L33" s="31"/>
      <c r="M33" s="5" t="s">
        <v>0</v>
      </c>
      <c r="N33" s="5"/>
      <c r="P33" s="31"/>
      <c r="Q33" s="31"/>
      <c r="R33" s="31"/>
      <c r="S33" s="31"/>
      <c r="T33" s="31"/>
      <c r="U33" s="31"/>
      <c r="V33" s="31"/>
      <c r="W33" s="31"/>
      <c r="X33" s="5"/>
    </row>
    <row r="34" spans="2:24" ht="17.399999999999999" thickBot="1" x14ac:dyDescent="0.35">
      <c r="B34" s="26"/>
      <c r="C34" s="5"/>
      <c r="D34" s="84" t="s">
        <v>295</v>
      </c>
      <c r="E34" s="79"/>
      <c r="F34" s="73" t="s">
        <v>296</v>
      </c>
      <c r="G34" s="74" t="s">
        <v>366</v>
      </c>
      <c r="H34" s="317" t="s">
        <v>297</v>
      </c>
      <c r="I34" s="354" t="s">
        <v>367</v>
      </c>
      <c r="J34" s="47"/>
      <c r="K34" s="31"/>
      <c r="L34" s="31"/>
      <c r="M34" s="5" t="s">
        <v>0</v>
      </c>
      <c r="N34" s="5"/>
      <c r="P34" s="31"/>
      <c r="Q34" s="31"/>
      <c r="R34" s="31"/>
      <c r="S34" s="31"/>
      <c r="T34" s="31"/>
      <c r="U34" s="31"/>
      <c r="V34" s="31"/>
      <c r="W34" s="31"/>
      <c r="X34" s="5"/>
    </row>
    <row r="35" spans="2:24" x14ac:dyDescent="0.3">
      <c r="B35" s="26"/>
      <c r="C35" s="5"/>
      <c r="D35" s="68"/>
      <c r="E35" s="69" t="s">
        <v>298</v>
      </c>
      <c r="F35" s="14"/>
      <c r="G35" s="71">
        <f>SUMIF(委託費[有資格者
によるDD],'【申請者入力】費目別明細書（委託費）'!S26,委託費[補助対象経費
（税抜き）])</f>
        <v>0</v>
      </c>
      <c r="H35" s="38">
        <f>H33/G6</f>
        <v>3000000</v>
      </c>
      <c r="I35" s="39">
        <f>IF(G35="",0,MIN(G35,H35))</f>
        <v>0</v>
      </c>
      <c r="J35" s="47"/>
      <c r="K35" s="31"/>
      <c r="L35" s="31"/>
      <c r="M35" s="5" t="s">
        <v>0</v>
      </c>
      <c r="N35" s="5"/>
      <c r="P35" s="31"/>
      <c r="Q35" s="31"/>
      <c r="R35" s="31"/>
      <c r="S35" s="31"/>
      <c r="T35" s="31"/>
      <c r="U35" s="31"/>
      <c r="V35" s="31"/>
      <c r="W35" s="31"/>
      <c r="X35" s="5"/>
    </row>
    <row r="36" spans="2:24" x14ac:dyDescent="0.3">
      <c r="B36" s="26"/>
      <c r="C36" s="5"/>
      <c r="D36" s="18"/>
      <c r="E36" s="16" t="s">
        <v>276</v>
      </c>
      <c r="G36" s="38">
        <f>SUMIF(委託費[有資格者
によるDD],'【申請者入力】費目別明細書（委託費）'!S25,委託費[補助対象経費
（税抜き）])</f>
        <v>0</v>
      </c>
      <c r="H36" s="353" t="s">
        <v>24</v>
      </c>
      <c r="I36" s="39">
        <f>SUM(I37:I41)</f>
        <v>0</v>
      </c>
      <c r="J36" s="47"/>
      <c r="K36" s="31"/>
      <c r="L36" s="31"/>
      <c r="M36" s="5" t="s">
        <v>0</v>
      </c>
      <c r="N36" s="5"/>
      <c r="P36" s="31"/>
      <c r="Q36" s="31"/>
      <c r="R36" s="31"/>
      <c r="S36" s="31"/>
      <c r="T36" s="31"/>
      <c r="U36" s="31"/>
      <c r="V36" s="31"/>
      <c r="W36" s="31"/>
      <c r="X36" s="5"/>
    </row>
    <row r="37" spans="2:24" x14ac:dyDescent="0.3">
      <c r="B37" s="26"/>
      <c r="C37" s="5"/>
      <c r="D37" s="52" t="str" cm="1">
        <f t="array" ref="D37">_xlfn._xlws.FILTER(委託費[経費No.],委託費[有資格者
によるDD]="該当あり","")</f>
        <v/>
      </c>
      <c r="E37" s="16"/>
      <c r="F37" s="14" t="s">
        <v>299</v>
      </c>
      <c r="G37" s="38">
        <f>_xlfn.XLOOKUP(D37,委託費[経費No.],委託費[補助対象経費
（税抜き）],"")</f>
        <v>0</v>
      </c>
      <c r="H37" s="38">
        <f>$H$33/$G$6</f>
        <v>3000000</v>
      </c>
      <c r="I37" s="39">
        <f>IF(G37="",0,MIN(G37,H37))</f>
        <v>0</v>
      </c>
      <c r="J37" s="47"/>
      <c r="K37" s="31"/>
      <c r="L37" s="31"/>
      <c r="M37" s="5" t="s">
        <v>0</v>
      </c>
      <c r="N37" s="5"/>
      <c r="P37" s="31"/>
      <c r="Q37" s="31"/>
      <c r="R37" s="31"/>
      <c r="S37" s="31"/>
      <c r="T37" s="31"/>
      <c r="U37" s="31"/>
      <c r="V37" s="31"/>
      <c r="W37" s="31"/>
      <c r="X37" s="5"/>
    </row>
    <row r="38" spans="2:24" x14ac:dyDescent="0.3">
      <c r="B38" s="26"/>
      <c r="C38" s="5"/>
      <c r="D38" s="52"/>
      <c r="E38" s="16"/>
      <c r="F38" s="14" t="s">
        <v>300</v>
      </c>
      <c r="G38" s="38" t="str">
        <f>_xlfn.XLOOKUP(D38,委託費[経費No.],委託費[補助対象経費
（税抜き）],"")</f>
        <v/>
      </c>
      <c r="H38" s="38">
        <f>$H$33/$G$6</f>
        <v>3000000</v>
      </c>
      <c r="I38" s="39">
        <f>IF(G38="",0,MIN(G38,H38))</f>
        <v>0</v>
      </c>
      <c r="J38" s="47"/>
      <c r="K38" s="31"/>
      <c r="L38" s="31"/>
      <c r="M38" s="5" t="s">
        <v>0</v>
      </c>
      <c r="N38" s="5"/>
      <c r="P38" s="31"/>
      <c r="Q38" s="31"/>
      <c r="R38" s="31"/>
      <c r="S38" s="31"/>
      <c r="T38" s="31"/>
      <c r="U38" s="31"/>
      <c r="V38" s="31"/>
      <c r="W38" s="31"/>
      <c r="X38" s="5"/>
    </row>
    <row r="39" spans="2:24" x14ac:dyDescent="0.3">
      <c r="B39" s="26"/>
      <c r="C39" s="5"/>
      <c r="D39" s="52"/>
      <c r="E39" s="16"/>
      <c r="F39" s="14" t="s">
        <v>301</v>
      </c>
      <c r="G39" s="38" t="str">
        <f>_xlfn.XLOOKUP(D39,委託費[経費No.],委託費[補助対象経費
（税抜き）],"")</f>
        <v/>
      </c>
      <c r="H39" s="38">
        <f>$H$33/$G$6</f>
        <v>3000000</v>
      </c>
      <c r="I39" s="39">
        <f>IF(G39="",0,MIN(G39,H39))</f>
        <v>0</v>
      </c>
      <c r="J39" s="47"/>
      <c r="K39" s="31"/>
      <c r="L39" s="31"/>
      <c r="M39" s="5" t="s">
        <v>0</v>
      </c>
      <c r="N39" s="5"/>
      <c r="P39" s="31"/>
      <c r="Q39" s="31"/>
      <c r="R39" s="31"/>
      <c r="S39" s="31"/>
      <c r="T39" s="31"/>
      <c r="U39" s="31"/>
      <c r="V39" s="31"/>
      <c r="W39" s="31"/>
      <c r="X39" s="5"/>
    </row>
    <row r="40" spans="2:24" x14ac:dyDescent="0.3">
      <c r="B40" s="26"/>
      <c r="C40" s="5"/>
      <c r="D40" s="52"/>
      <c r="E40" s="16"/>
      <c r="F40" s="14" t="s">
        <v>302</v>
      </c>
      <c r="G40" s="38" t="str">
        <f>_xlfn.XLOOKUP(D40,委託費[経費No.],委託費[補助対象経費
（税抜き）],"")</f>
        <v/>
      </c>
      <c r="H40" s="38">
        <f>$H$33/$G$6</f>
        <v>3000000</v>
      </c>
      <c r="I40" s="39">
        <f>IF(G40="",0,MIN(G40,H40))</f>
        <v>0</v>
      </c>
      <c r="J40" s="47"/>
      <c r="K40" s="31"/>
      <c r="L40" s="31"/>
      <c r="M40" s="5" t="s">
        <v>0</v>
      </c>
      <c r="N40" s="5"/>
      <c r="P40" s="31"/>
      <c r="Q40" s="31"/>
      <c r="R40" s="31"/>
      <c r="S40" s="31"/>
      <c r="T40" s="31"/>
      <c r="U40" s="31"/>
      <c r="V40" s="31"/>
      <c r="W40" s="31"/>
      <c r="X40" s="5"/>
    </row>
    <row r="41" spans="2:24" ht="17.399999999999999" thickBot="1" x14ac:dyDescent="0.35">
      <c r="B41" s="26"/>
      <c r="C41" s="5"/>
      <c r="D41" s="53"/>
      <c r="E41" s="13"/>
      <c r="F41" s="15" t="s">
        <v>303</v>
      </c>
      <c r="G41" s="40" t="str">
        <f>_xlfn.XLOOKUP(D41,委託費[経費No.],委託費[補助対象経費
（税抜き）],"")</f>
        <v/>
      </c>
      <c r="H41" s="40">
        <f>$H$33/$G$6</f>
        <v>3000000</v>
      </c>
      <c r="I41" s="41">
        <f>IF(G41="",0,MIN(G41,H41))</f>
        <v>0</v>
      </c>
      <c r="J41" s="47"/>
      <c r="K41" s="31"/>
      <c r="L41" s="31"/>
      <c r="M41" s="5" t="s">
        <v>0</v>
      </c>
      <c r="N41" s="5"/>
      <c r="P41" s="31"/>
      <c r="Q41" s="31"/>
      <c r="R41" s="31"/>
      <c r="S41" s="31"/>
      <c r="T41" s="31"/>
      <c r="U41" s="31"/>
      <c r="V41" s="31"/>
      <c r="W41" s="31"/>
      <c r="X41" s="5"/>
    </row>
    <row r="42" spans="2:24" x14ac:dyDescent="0.3">
      <c r="B42" s="26"/>
      <c r="C42" s="5"/>
      <c r="D42" s="5"/>
      <c r="E42" s="5"/>
      <c r="F42" s="5"/>
      <c r="G42" s="5"/>
      <c r="H42" s="5"/>
      <c r="I42" s="5"/>
      <c r="J42" s="27"/>
      <c r="K42" s="5"/>
      <c r="L42" s="5"/>
      <c r="M42" s="5" t="s">
        <v>0</v>
      </c>
      <c r="N42" s="5"/>
      <c r="O42" s="5"/>
      <c r="P42" s="5"/>
      <c r="Q42" s="5"/>
      <c r="R42" s="5"/>
      <c r="S42" s="5"/>
      <c r="T42" s="5"/>
      <c r="U42" s="5"/>
      <c r="V42" s="5"/>
      <c r="W42" s="5"/>
      <c r="X42" s="5"/>
    </row>
    <row r="43" spans="2:24" x14ac:dyDescent="0.3">
      <c r="B43" s="26"/>
      <c r="C43" s="5"/>
      <c r="D43" s="5"/>
      <c r="E43" s="5"/>
      <c r="F43" s="5"/>
      <c r="G43" s="5"/>
      <c r="H43" s="91">
        <v>6000000</v>
      </c>
      <c r="J43" s="27"/>
      <c r="K43" s="5"/>
      <c r="L43" s="5"/>
      <c r="M43" s="5" t="s">
        <v>0</v>
      </c>
      <c r="N43" s="5"/>
      <c r="O43" s="5"/>
      <c r="P43" s="5"/>
      <c r="Q43" s="5"/>
      <c r="R43" s="5"/>
      <c r="S43" s="5"/>
      <c r="T43" s="5"/>
      <c r="U43" s="5"/>
      <c r="V43" s="5"/>
      <c r="W43" s="5"/>
      <c r="X43" s="5"/>
    </row>
    <row r="44" spans="2:24" ht="21" thickBot="1" x14ac:dyDescent="0.35">
      <c r="B44" s="26"/>
      <c r="C44" s="5"/>
      <c r="D44" s="28" t="s">
        <v>304</v>
      </c>
      <c r="E44" s="28"/>
      <c r="F44" s="28"/>
      <c r="G44" s="5"/>
      <c r="H44" s="91">
        <v>2000000</v>
      </c>
      <c r="I44" s="5"/>
      <c r="J44" s="27"/>
      <c r="K44" s="5"/>
      <c r="L44" s="5"/>
      <c r="M44" s="5" t="s">
        <v>0</v>
      </c>
      <c r="N44" s="31"/>
      <c r="O44" s="31"/>
      <c r="P44" s="31"/>
      <c r="Q44" s="31"/>
      <c r="R44" s="31"/>
      <c r="S44" s="31"/>
      <c r="T44" s="5"/>
      <c r="U44" s="5"/>
      <c r="V44" s="5"/>
      <c r="W44" s="5"/>
      <c r="X44" s="5"/>
    </row>
    <row r="45" spans="2:24" ht="17.399999999999999" thickBot="1" x14ac:dyDescent="0.35">
      <c r="B45" s="26"/>
      <c r="C45" s="5"/>
      <c r="D45" s="72" t="s">
        <v>260</v>
      </c>
      <c r="E45" s="79"/>
      <c r="F45" s="79"/>
      <c r="G45" s="312" t="s">
        <v>264</v>
      </c>
      <c r="H45" s="317" t="s">
        <v>305</v>
      </c>
      <c r="I45" s="317" t="s">
        <v>306</v>
      </c>
      <c r="J45" s="48"/>
      <c r="K45" s="33"/>
      <c r="L45" s="33"/>
      <c r="M45" s="5" t="s">
        <v>0</v>
      </c>
      <c r="N45" s="31"/>
      <c r="O45" s="32"/>
      <c r="P45" s="32"/>
      <c r="Q45" s="32"/>
      <c r="R45" s="32"/>
      <c r="S45" s="32"/>
      <c r="T45" s="33"/>
      <c r="U45" s="5"/>
      <c r="V45" s="5"/>
      <c r="W45" s="5"/>
      <c r="X45" s="5"/>
    </row>
    <row r="46" spans="2:24" x14ac:dyDescent="0.3">
      <c r="B46" s="26"/>
      <c r="C46" s="5"/>
      <c r="D46" s="335" t="s">
        <v>307</v>
      </c>
      <c r="E46" s="76"/>
      <c r="F46" s="76"/>
      <c r="G46" s="313"/>
      <c r="H46" s="54"/>
      <c r="I46" s="42"/>
      <c r="J46" s="27"/>
      <c r="K46" s="5"/>
      <c r="L46" s="5"/>
      <c r="M46" s="5" t="s">
        <v>0</v>
      </c>
      <c r="N46" s="31"/>
      <c r="O46" s="31"/>
      <c r="P46" s="31"/>
      <c r="Q46" s="31"/>
      <c r="R46" s="31"/>
      <c r="S46" s="31"/>
      <c r="T46" s="5"/>
      <c r="U46" s="5"/>
      <c r="V46" s="5"/>
      <c r="W46" s="5"/>
      <c r="X46" s="5"/>
    </row>
    <row r="47" spans="2:24" x14ac:dyDescent="0.3">
      <c r="B47" s="26"/>
      <c r="C47" s="5"/>
      <c r="D47" s="336"/>
      <c r="E47" s="342" t="s">
        <v>308</v>
      </c>
      <c r="F47" s="19"/>
      <c r="G47" s="314"/>
      <c r="H47" s="55"/>
      <c r="I47" s="43"/>
      <c r="J47" s="27"/>
      <c r="K47" s="5"/>
      <c r="L47" s="5"/>
      <c r="M47" s="5" t="s">
        <v>0</v>
      </c>
      <c r="N47" s="31"/>
      <c r="O47" s="31"/>
      <c r="P47" s="31"/>
      <c r="Q47" s="31"/>
      <c r="R47" s="31"/>
      <c r="S47" s="31"/>
      <c r="T47" s="5"/>
      <c r="U47" s="5"/>
      <c r="V47" s="5"/>
      <c r="W47" s="5"/>
      <c r="X47" s="5"/>
    </row>
    <row r="48" spans="2:24" x14ac:dyDescent="0.3">
      <c r="B48" s="26"/>
      <c r="C48" s="5"/>
      <c r="D48" s="337"/>
      <c r="E48" s="343"/>
      <c r="F48" s="16" t="s">
        <v>309</v>
      </c>
      <c r="G48" s="315">
        <f>SUM(H16:H17,H21:H25)</f>
        <v>0</v>
      </c>
      <c r="H48" s="318" t="s">
        <v>24</v>
      </c>
      <c r="I48" s="56" t="s">
        <v>24</v>
      </c>
      <c r="J48" s="27"/>
      <c r="K48" s="5"/>
      <c r="L48" s="5"/>
      <c r="M48" s="5" t="s">
        <v>0</v>
      </c>
      <c r="N48" s="31"/>
      <c r="O48" s="31"/>
      <c r="P48" s="31"/>
      <c r="Q48" s="31"/>
      <c r="R48" s="31"/>
      <c r="S48" s="31"/>
      <c r="T48" s="5"/>
      <c r="U48" s="5"/>
      <c r="V48" s="5"/>
      <c r="W48" s="5"/>
      <c r="X48" s="5"/>
    </row>
    <row r="49" spans="2:24" x14ac:dyDescent="0.3">
      <c r="B49" s="26"/>
      <c r="C49" s="5"/>
      <c r="D49" s="337"/>
      <c r="E49" s="344"/>
      <c r="F49" s="16" t="s">
        <v>310</v>
      </c>
      <c r="G49" s="315">
        <f>SUM(I35:I36)</f>
        <v>0</v>
      </c>
      <c r="H49" s="318" t="s">
        <v>24</v>
      </c>
      <c r="I49" s="56" t="s">
        <v>24</v>
      </c>
      <c r="J49" s="27"/>
      <c r="K49" s="5"/>
      <c r="L49" s="5"/>
      <c r="M49" s="5" t="s">
        <v>0</v>
      </c>
      <c r="N49" s="31"/>
      <c r="O49" s="31"/>
      <c r="P49" s="31"/>
      <c r="Q49" s="31"/>
      <c r="R49" s="31"/>
      <c r="S49" s="31"/>
      <c r="T49" s="5"/>
      <c r="U49" s="5"/>
      <c r="V49" s="5"/>
      <c r="W49" s="5"/>
      <c r="X49" s="5"/>
    </row>
    <row r="50" spans="2:24" x14ac:dyDescent="0.3">
      <c r="B50" s="26"/>
      <c r="C50" s="5"/>
      <c r="D50" s="336"/>
      <c r="E50" s="345" t="s">
        <v>311</v>
      </c>
      <c r="F50" s="341"/>
      <c r="G50" s="314"/>
      <c r="H50" s="55"/>
      <c r="I50" s="43"/>
      <c r="J50" s="27"/>
      <c r="K50" s="5"/>
      <c r="L50" s="5"/>
      <c r="M50" s="5" t="s">
        <v>0</v>
      </c>
      <c r="N50" s="31"/>
      <c r="O50" s="31"/>
      <c r="P50" s="31"/>
      <c r="Q50" s="31"/>
      <c r="R50" s="31"/>
      <c r="S50" s="31"/>
      <c r="T50" s="5"/>
      <c r="U50" s="5"/>
      <c r="V50" s="5"/>
      <c r="W50" s="5"/>
      <c r="X50" s="5"/>
    </row>
    <row r="51" spans="2:24" x14ac:dyDescent="0.3">
      <c r="B51" s="26"/>
      <c r="C51" s="5"/>
      <c r="D51" s="337"/>
      <c r="E51" s="343"/>
      <c r="F51" s="16" t="s">
        <v>86</v>
      </c>
      <c r="G51" s="315">
        <f>IF(G48&gt;=H51,G48,(MIN(SUM(G48:G49),H51)))</f>
        <v>0</v>
      </c>
      <c r="H51" s="38">
        <f>H43/G6</f>
        <v>9000000</v>
      </c>
      <c r="I51" s="56" t="s">
        <v>24</v>
      </c>
      <c r="J51" s="27"/>
      <c r="K51" s="5"/>
      <c r="L51" s="5"/>
      <c r="M51" s="5" t="s">
        <v>0</v>
      </c>
      <c r="N51" s="31"/>
      <c r="O51" s="31"/>
      <c r="P51" s="31"/>
      <c r="Q51" s="31"/>
      <c r="R51" s="31"/>
      <c r="S51" s="31"/>
      <c r="T51" s="5"/>
      <c r="U51" s="5"/>
      <c r="V51" s="5"/>
      <c r="W51" s="5"/>
      <c r="X51" s="5"/>
    </row>
    <row r="52" spans="2:24" x14ac:dyDescent="0.3">
      <c r="B52" s="26"/>
      <c r="C52" s="5"/>
      <c r="D52" s="338"/>
      <c r="E52" s="350"/>
      <c r="F52" s="328" t="s">
        <v>90</v>
      </c>
      <c r="G52" s="329">
        <f>MAX(0,_xlfn.IFS(G48&gt;=H51,G49,G48&lt;H51,IF(SUM(G48:G49)&lt;=H51,"0",SUM(G48:G49)-H51)))</f>
        <v>0</v>
      </c>
      <c r="H52" s="330" t="s">
        <v>24</v>
      </c>
      <c r="I52" s="331" t="s">
        <v>24</v>
      </c>
      <c r="J52" s="27"/>
      <c r="K52" s="5"/>
      <c r="L52" s="5"/>
      <c r="M52" s="5" t="s">
        <v>0</v>
      </c>
      <c r="N52" s="31"/>
      <c r="O52" s="31"/>
      <c r="P52" s="31"/>
      <c r="Q52" s="31"/>
      <c r="R52" s="31"/>
      <c r="S52" s="31"/>
      <c r="T52" s="5"/>
      <c r="U52" s="5"/>
      <c r="V52" s="5"/>
      <c r="W52" s="5"/>
      <c r="X52" s="5"/>
    </row>
    <row r="53" spans="2:24" x14ac:dyDescent="0.3">
      <c r="B53" s="26"/>
      <c r="C53" s="5"/>
      <c r="D53" s="337" t="s">
        <v>312</v>
      </c>
      <c r="E53" s="76"/>
      <c r="F53" s="76"/>
      <c r="G53" s="313"/>
      <c r="H53" s="77"/>
      <c r="I53" s="78"/>
      <c r="J53" s="27"/>
      <c r="K53" s="5"/>
      <c r="L53" s="5"/>
      <c r="M53" s="5" t="s">
        <v>0</v>
      </c>
      <c r="N53" s="31"/>
      <c r="O53" s="31"/>
      <c r="P53" s="31"/>
      <c r="Q53" s="31"/>
      <c r="R53" s="31"/>
      <c r="S53" s="31"/>
      <c r="T53" s="5"/>
      <c r="U53" s="5"/>
      <c r="V53" s="5"/>
      <c r="W53" s="5"/>
      <c r="X53" s="5"/>
    </row>
    <row r="54" spans="2:24" x14ac:dyDescent="0.3">
      <c r="B54" s="26"/>
      <c r="C54" s="5"/>
      <c r="D54" s="339"/>
      <c r="E54" s="346"/>
      <c r="F54" s="17" t="s">
        <v>352</v>
      </c>
      <c r="G54" s="315">
        <f>SUM(G16:G18,G21:G25)</f>
        <v>0</v>
      </c>
      <c r="H54" s="318" t="s">
        <v>24</v>
      </c>
      <c r="I54" s="56" t="s">
        <v>24</v>
      </c>
      <c r="J54" s="27"/>
      <c r="K54" s="5"/>
      <c r="L54" s="5"/>
      <c r="M54" s="5" t="s">
        <v>0</v>
      </c>
      <c r="N54" s="31"/>
      <c r="O54" s="31"/>
      <c r="P54" s="31"/>
      <c r="Q54" s="31"/>
      <c r="R54" s="31"/>
      <c r="S54" s="31"/>
      <c r="T54" s="5"/>
      <c r="U54" s="5"/>
      <c r="V54" s="5"/>
      <c r="W54" s="5"/>
      <c r="X54" s="5"/>
    </row>
    <row r="55" spans="2:24" x14ac:dyDescent="0.3">
      <c r="B55" s="26"/>
      <c r="C55" s="5"/>
      <c r="D55" s="339"/>
      <c r="E55" s="347"/>
      <c r="F55" s="17" t="s">
        <v>95</v>
      </c>
      <c r="G55" s="315">
        <f>SUM(G51:G52)</f>
        <v>0</v>
      </c>
      <c r="H55" s="318" t="s">
        <v>24</v>
      </c>
      <c r="I55" s="56" t="s">
        <v>24</v>
      </c>
      <c r="J55" s="27"/>
      <c r="K55" s="5"/>
      <c r="L55" s="5"/>
      <c r="M55" s="5" t="s">
        <v>0</v>
      </c>
      <c r="N55" s="31"/>
      <c r="O55" s="31"/>
      <c r="P55" s="31"/>
      <c r="Q55" s="31"/>
      <c r="R55" s="31"/>
      <c r="S55" s="31"/>
      <c r="T55" s="5"/>
      <c r="U55" s="5"/>
      <c r="V55" s="5"/>
      <c r="W55" s="5"/>
      <c r="X55" s="5"/>
    </row>
    <row r="56" spans="2:24" x14ac:dyDescent="0.3">
      <c r="B56" s="26"/>
      <c r="C56" s="5"/>
      <c r="D56" s="340"/>
      <c r="E56" s="351"/>
      <c r="F56" s="332" t="s">
        <v>97</v>
      </c>
      <c r="G56" s="329">
        <f>ROUNDDOWN(SUM(MIN(G51*G6,H56),MIN(G52*G6,I56)),0)</f>
        <v>0</v>
      </c>
      <c r="H56" s="333">
        <v>6000000</v>
      </c>
      <c r="I56" s="334">
        <v>2000000</v>
      </c>
      <c r="J56" s="27"/>
      <c r="K56" s="5"/>
      <c r="L56" s="5"/>
      <c r="M56" s="5" t="s">
        <v>0</v>
      </c>
      <c r="N56" s="31"/>
      <c r="O56" s="31"/>
      <c r="P56" s="31"/>
      <c r="Q56" s="31"/>
      <c r="R56" s="31"/>
      <c r="S56" s="31"/>
      <c r="T56" s="5"/>
      <c r="U56" s="5"/>
      <c r="V56" s="5"/>
      <c r="W56" s="5"/>
      <c r="X56" s="5"/>
    </row>
    <row r="57" spans="2:24" x14ac:dyDescent="0.3">
      <c r="B57" s="26"/>
      <c r="C57" s="5"/>
      <c r="D57" s="337" t="s">
        <v>313</v>
      </c>
      <c r="E57" s="76"/>
      <c r="F57" s="76"/>
      <c r="G57" s="313"/>
      <c r="H57" s="77"/>
      <c r="I57" s="78"/>
      <c r="J57" s="27"/>
      <c r="K57" s="5"/>
      <c r="L57" s="5"/>
      <c r="M57" s="5" t="s">
        <v>0</v>
      </c>
      <c r="N57" s="31"/>
      <c r="O57" s="31"/>
      <c r="P57" s="31"/>
      <c r="Q57" s="31"/>
      <c r="R57" s="31"/>
      <c r="S57" s="31"/>
      <c r="T57" s="5"/>
      <c r="U57" s="5"/>
      <c r="V57" s="5"/>
      <c r="W57" s="5"/>
      <c r="X57" s="5"/>
    </row>
    <row r="58" spans="2:24" x14ac:dyDescent="0.3">
      <c r="B58" s="26"/>
      <c r="C58" s="5"/>
      <c r="D58" s="339"/>
      <c r="E58" s="346"/>
      <c r="F58" s="17" t="s">
        <v>353</v>
      </c>
      <c r="G58" s="315">
        <f>SUM(G26:G31)</f>
        <v>0</v>
      </c>
      <c r="H58" s="318" t="s">
        <v>24</v>
      </c>
      <c r="I58" s="56" t="s">
        <v>24</v>
      </c>
      <c r="J58" s="27"/>
      <c r="K58" s="5"/>
      <c r="L58" s="5"/>
      <c r="M58" s="5" t="s">
        <v>0</v>
      </c>
      <c r="N58" s="31"/>
      <c r="O58" s="31"/>
      <c r="P58" s="31"/>
      <c r="Q58" s="31"/>
      <c r="R58" s="31"/>
      <c r="S58" s="31"/>
      <c r="T58" s="5"/>
      <c r="U58" s="5"/>
      <c r="V58" s="5"/>
      <c r="W58" s="5"/>
      <c r="X58" s="5"/>
    </row>
    <row r="59" spans="2:24" x14ac:dyDescent="0.3">
      <c r="B59" s="26"/>
      <c r="C59" s="5"/>
      <c r="D59" s="339"/>
      <c r="E59" s="347"/>
      <c r="F59" s="17" t="s">
        <v>99</v>
      </c>
      <c r="G59" s="315">
        <f>SUM(H26:H31)</f>
        <v>0</v>
      </c>
      <c r="H59" s="318" t="s">
        <v>24</v>
      </c>
      <c r="I59" s="56" t="s">
        <v>24</v>
      </c>
      <c r="J59" s="27"/>
      <c r="K59" s="5"/>
      <c r="L59" s="5"/>
      <c r="M59" s="5" t="s">
        <v>0</v>
      </c>
      <c r="N59" s="31"/>
      <c r="O59" s="31"/>
      <c r="P59" s="31"/>
      <c r="Q59" s="31"/>
      <c r="R59" s="31"/>
      <c r="S59" s="31"/>
      <c r="T59" s="5"/>
      <c r="U59" s="5"/>
      <c r="V59" s="5"/>
      <c r="W59" s="5"/>
      <c r="X59" s="5"/>
    </row>
    <row r="60" spans="2:24" x14ac:dyDescent="0.3">
      <c r="B60" s="26"/>
      <c r="C60" s="5"/>
      <c r="D60" s="340"/>
      <c r="E60" s="351"/>
      <c r="F60" s="332" t="s">
        <v>101</v>
      </c>
      <c r="G60" s="329">
        <f>ROUNDDOWN(MIN(G59*G6,H60),0)</f>
        <v>0</v>
      </c>
      <c r="H60" s="333">
        <v>1500000</v>
      </c>
      <c r="I60" s="331" t="s">
        <v>24</v>
      </c>
      <c r="J60" s="27"/>
      <c r="K60" s="5"/>
      <c r="L60" s="5"/>
      <c r="M60" s="5" t="s">
        <v>0</v>
      </c>
      <c r="N60" s="31"/>
      <c r="O60" s="31"/>
      <c r="P60" s="31"/>
      <c r="Q60" s="31"/>
      <c r="R60" s="31"/>
      <c r="S60" s="31"/>
      <c r="T60" s="5"/>
      <c r="U60" s="5"/>
      <c r="V60" s="5"/>
      <c r="W60" s="5"/>
      <c r="X60" s="5"/>
    </row>
    <row r="61" spans="2:24" x14ac:dyDescent="0.3">
      <c r="B61" s="26"/>
      <c r="C61" s="5"/>
      <c r="D61" s="337" t="s">
        <v>314</v>
      </c>
      <c r="E61" s="76"/>
      <c r="F61" s="76"/>
      <c r="G61" s="313"/>
      <c r="H61" s="77"/>
      <c r="I61" s="78"/>
      <c r="J61" s="27"/>
      <c r="K61" s="5"/>
      <c r="L61" s="5"/>
      <c r="M61" s="5" t="s">
        <v>0</v>
      </c>
      <c r="N61" s="31"/>
      <c r="O61" s="31"/>
      <c r="P61" s="31"/>
      <c r="Q61" s="31"/>
      <c r="R61" s="31"/>
      <c r="S61" s="31"/>
      <c r="T61" s="5"/>
      <c r="U61" s="5"/>
      <c r="V61" s="5"/>
      <c r="W61" s="5"/>
      <c r="X61" s="5"/>
    </row>
    <row r="62" spans="2:24" x14ac:dyDescent="0.3">
      <c r="B62" s="26"/>
      <c r="C62" s="5"/>
      <c r="D62" s="337"/>
      <c r="E62" s="348"/>
      <c r="F62" s="16" t="s">
        <v>356</v>
      </c>
      <c r="G62" s="315">
        <f>SUM(G54,G58)</f>
        <v>0</v>
      </c>
      <c r="H62" s="318" t="s">
        <v>24</v>
      </c>
      <c r="I62" s="56" t="s">
        <v>24</v>
      </c>
      <c r="J62" s="27"/>
      <c r="K62" s="5"/>
      <c r="L62" s="5"/>
      <c r="M62" s="5" t="s">
        <v>0</v>
      </c>
      <c r="N62" s="31"/>
      <c r="O62" s="31"/>
      <c r="P62" s="31"/>
      <c r="Q62" s="31"/>
      <c r="R62" s="31"/>
      <c r="S62" s="31"/>
      <c r="T62" s="5"/>
      <c r="U62" s="5"/>
      <c r="V62" s="5"/>
      <c r="W62" s="5"/>
      <c r="X62" s="5"/>
    </row>
    <row r="63" spans="2:24" x14ac:dyDescent="0.3">
      <c r="B63" s="26"/>
      <c r="C63" s="5"/>
      <c r="D63" s="337"/>
      <c r="E63" s="343"/>
      <c r="F63" s="16" t="s">
        <v>315</v>
      </c>
      <c r="G63" s="315">
        <f>SUM(G55,G59)</f>
        <v>0</v>
      </c>
      <c r="H63" s="318" t="s">
        <v>24</v>
      </c>
      <c r="I63" s="56" t="s">
        <v>24</v>
      </c>
      <c r="J63" s="27"/>
      <c r="K63" s="5"/>
      <c r="L63" s="5"/>
      <c r="M63" s="5" t="s">
        <v>0</v>
      </c>
      <c r="N63" s="31"/>
      <c r="O63" s="31"/>
      <c r="P63" s="31"/>
      <c r="Q63" s="31"/>
      <c r="R63" s="31"/>
      <c r="S63" s="31"/>
      <c r="T63" s="5"/>
      <c r="U63" s="5"/>
      <c r="V63" s="5"/>
      <c r="W63" s="5"/>
      <c r="X63" s="5"/>
    </row>
    <row r="64" spans="2:24" ht="17.399999999999999" thickBot="1" x14ac:dyDescent="0.35">
      <c r="B64" s="26"/>
      <c r="C64" s="5"/>
      <c r="D64" s="352"/>
      <c r="E64" s="349"/>
      <c r="F64" s="13" t="s">
        <v>316</v>
      </c>
      <c r="G64" s="316">
        <f>MIN(SUM(G56,G60),H64)</f>
        <v>0</v>
      </c>
      <c r="H64" s="40">
        <v>9500000</v>
      </c>
      <c r="I64" s="319" t="s">
        <v>24</v>
      </c>
      <c r="J64" s="27"/>
      <c r="K64" s="5"/>
      <c r="L64" s="5"/>
      <c r="M64" s="5" t="s">
        <v>0</v>
      </c>
      <c r="N64" s="31"/>
      <c r="O64" s="31"/>
      <c r="P64" s="31"/>
      <c r="Q64" s="31"/>
      <c r="R64" s="31"/>
      <c r="S64" s="31"/>
      <c r="T64" s="5"/>
      <c r="U64" s="5"/>
      <c r="V64" s="5"/>
      <c r="W64" s="5"/>
      <c r="X64" s="5"/>
    </row>
    <row r="65" spans="1:24" x14ac:dyDescent="0.3">
      <c r="B65" s="26"/>
      <c r="C65" s="5"/>
      <c r="D65" s="5"/>
      <c r="E65" s="5"/>
      <c r="F65" s="5"/>
      <c r="G65" s="5"/>
      <c r="H65" s="5"/>
      <c r="I65" s="5"/>
      <c r="J65" s="27"/>
      <c r="K65" s="5"/>
      <c r="L65" s="5"/>
      <c r="M65" s="5" t="s">
        <v>0</v>
      </c>
      <c r="N65" s="31"/>
      <c r="O65" s="31"/>
      <c r="P65" s="31"/>
      <c r="Q65" s="31"/>
      <c r="R65" s="31"/>
      <c r="S65" s="31"/>
      <c r="T65" s="5"/>
      <c r="U65" s="5"/>
      <c r="V65" s="5"/>
      <c r="W65" s="5"/>
      <c r="X65" s="5"/>
    </row>
    <row r="66" spans="1:24" ht="21" thickBot="1" x14ac:dyDescent="0.35">
      <c r="B66" s="26"/>
      <c r="C66" s="5"/>
      <c r="D66" s="28" t="s">
        <v>317</v>
      </c>
      <c r="E66" s="28"/>
      <c r="F66" s="28"/>
      <c r="G66" s="91">
        <v>500000</v>
      </c>
      <c r="H66" s="5"/>
      <c r="I66" s="5"/>
      <c r="J66" s="27"/>
      <c r="K66" s="5"/>
      <c r="L66" s="5"/>
      <c r="M66" s="5" t="s">
        <v>0</v>
      </c>
      <c r="N66" s="31"/>
      <c r="O66" s="31"/>
      <c r="P66" s="31"/>
      <c r="Q66" s="31"/>
      <c r="R66" s="31"/>
      <c r="S66" s="31"/>
      <c r="T66" s="5"/>
      <c r="U66" s="5"/>
      <c r="V66" s="5"/>
      <c r="W66" s="5"/>
      <c r="X66" s="5"/>
    </row>
    <row r="67" spans="1:24" ht="17.399999999999999" thickBot="1" x14ac:dyDescent="0.35">
      <c r="B67" s="26"/>
      <c r="C67" s="5"/>
      <c r="D67" s="81" t="s">
        <v>318</v>
      </c>
      <c r="E67" s="82"/>
      <c r="F67" s="82"/>
      <c r="G67" s="83" t="s">
        <v>319</v>
      </c>
      <c r="H67" s="83" t="s">
        <v>320</v>
      </c>
      <c r="I67" s="83" t="s">
        <v>321</v>
      </c>
      <c r="J67" s="27"/>
      <c r="K67" s="5"/>
      <c r="L67" s="5"/>
      <c r="M67" s="5" t="s">
        <v>0</v>
      </c>
      <c r="N67" s="31"/>
      <c r="O67" s="31"/>
      <c r="P67" s="31"/>
      <c r="Q67" s="31"/>
      <c r="R67" s="31"/>
      <c r="S67" s="31"/>
      <c r="T67" s="5"/>
      <c r="U67" s="5"/>
      <c r="V67" s="5"/>
      <c r="W67" s="5"/>
      <c r="X67" s="5"/>
    </row>
    <row r="68" spans="1:24" x14ac:dyDescent="0.3">
      <c r="B68" s="26"/>
      <c r="C68" s="5"/>
      <c r="D68" s="80" t="s">
        <v>322</v>
      </c>
      <c r="E68" s="69"/>
      <c r="F68" s="69"/>
      <c r="G68" s="326" t="s">
        <v>24</v>
      </c>
      <c r="H68" s="326" t="str">
        <f>IF(G56&lt;=SUM(G10:G11),"〇","✕")</f>
        <v>〇</v>
      </c>
      <c r="I68" s="327" t="str">
        <f>IF(G60&lt;=SUM(G12),"〇","✕")</f>
        <v>〇</v>
      </c>
      <c r="J68" s="27"/>
      <c r="K68" s="5"/>
      <c r="L68" s="5"/>
      <c r="M68" s="5" t="s">
        <v>0</v>
      </c>
      <c r="N68" s="31"/>
      <c r="O68" s="31"/>
      <c r="P68" s="31"/>
      <c r="Q68" s="31"/>
      <c r="R68" s="31"/>
      <c r="S68" s="31"/>
      <c r="T68" s="5"/>
      <c r="U68" s="5"/>
      <c r="V68" s="5"/>
      <c r="W68" s="5"/>
      <c r="X68" s="5"/>
    </row>
    <row r="69" spans="1:24" ht="17.399999999999999" thickBot="1" x14ac:dyDescent="0.35">
      <c r="B69" s="26"/>
      <c r="C69" s="5"/>
      <c r="D69" s="11" t="s">
        <v>323</v>
      </c>
      <c r="E69" s="13"/>
      <c r="F69" s="13"/>
      <c r="G69" s="324" t="str">
        <f>IF(G51*G6&gt;=G66,"〇","✕")</f>
        <v>✕</v>
      </c>
      <c r="H69" s="324" t="s">
        <v>24</v>
      </c>
      <c r="I69" s="325" t="s">
        <v>24</v>
      </c>
      <c r="J69" s="27"/>
      <c r="K69" s="5"/>
      <c r="L69" s="5"/>
      <c r="M69" s="5" t="s">
        <v>0</v>
      </c>
      <c r="N69" s="31"/>
      <c r="O69" s="31"/>
      <c r="P69" s="31"/>
      <c r="Q69" s="31"/>
      <c r="R69" s="31"/>
      <c r="S69" s="31"/>
      <c r="T69" s="5"/>
      <c r="U69" s="5"/>
      <c r="V69" s="5"/>
      <c r="W69" s="5"/>
      <c r="X69" s="5"/>
    </row>
    <row r="70" spans="1:24" x14ac:dyDescent="0.3">
      <c r="B70" s="26"/>
      <c r="C70" s="5"/>
      <c r="D70" s="5"/>
      <c r="E70" s="5"/>
      <c r="F70" s="5"/>
      <c r="G70" s="5"/>
      <c r="H70" s="5"/>
      <c r="I70" s="5"/>
      <c r="J70" s="27"/>
      <c r="K70" s="5"/>
      <c r="L70" s="5"/>
      <c r="M70" s="5" t="s">
        <v>0</v>
      </c>
      <c r="N70" s="31"/>
      <c r="O70" s="31"/>
      <c r="P70" s="31"/>
      <c r="Q70" s="31"/>
      <c r="R70" s="31"/>
      <c r="S70" s="31"/>
      <c r="T70" s="5"/>
      <c r="U70" s="5"/>
      <c r="V70" s="5"/>
      <c r="W70" s="5"/>
      <c r="X70" s="5"/>
    </row>
    <row r="71" spans="1:24" x14ac:dyDescent="0.3">
      <c r="B71" s="34"/>
      <c r="C71" s="35"/>
      <c r="D71" s="35"/>
      <c r="E71" s="35"/>
      <c r="F71" s="35"/>
      <c r="G71" s="35"/>
      <c r="H71" s="35"/>
      <c r="I71" s="35"/>
      <c r="J71" s="36"/>
      <c r="K71" s="5"/>
      <c r="L71" s="5"/>
      <c r="M71" s="5" t="s">
        <v>0</v>
      </c>
      <c r="N71" s="31"/>
      <c r="O71" s="31"/>
      <c r="P71" s="31"/>
      <c r="Q71" s="31"/>
      <c r="R71" s="31"/>
      <c r="S71" s="31"/>
      <c r="T71" s="5"/>
      <c r="U71" s="5"/>
      <c r="V71" s="5"/>
      <c r="W71" s="5"/>
      <c r="X71" s="5"/>
    </row>
    <row r="72" spans="1:24" x14ac:dyDescent="0.3">
      <c r="M72" s="5" t="s">
        <v>0</v>
      </c>
      <c r="N72" s="31"/>
      <c r="O72" s="31"/>
      <c r="P72" s="31"/>
      <c r="Q72" s="31"/>
      <c r="R72" s="31"/>
      <c r="S72" s="31"/>
      <c r="T72" s="5"/>
      <c r="U72" s="5"/>
      <c r="V72" s="5"/>
      <c r="W72" s="5"/>
      <c r="X72" s="5"/>
    </row>
    <row r="73" spans="1:24" x14ac:dyDescent="0.3">
      <c r="A73" s="5" t="s">
        <v>0</v>
      </c>
      <c r="B73" s="5" t="s">
        <v>0</v>
      </c>
      <c r="C73" s="5" t="s">
        <v>0</v>
      </c>
      <c r="D73" s="5" t="s">
        <v>0</v>
      </c>
      <c r="E73" s="5" t="s">
        <v>0</v>
      </c>
      <c r="F73" s="5" t="s">
        <v>0</v>
      </c>
      <c r="G73" s="5" t="s">
        <v>0</v>
      </c>
      <c r="H73" s="5" t="s">
        <v>0</v>
      </c>
      <c r="I73" s="5" t="s">
        <v>0</v>
      </c>
      <c r="J73" s="5" t="s">
        <v>0</v>
      </c>
      <c r="K73" s="5" t="s">
        <v>0</v>
      </c>
      <c r="L73" s="5" t="s">
        <v>0</v>
      </c>
      <c r="M73" s="5" t="s">
        <v>0</v>
      </c>
      <c r="N73" s="31"/>
      <c r="O73" s="31"/>
      <c r="P73" s="31"/>
      <c r="Q73" s="31"/>
      <c r="R73" s="31"/>
      <c r="S73" s="31"/>
      <c r="T73" s="5"/>
      <c r="U73" s="5"/>
      <c r="V73" s="5"/>
      <c r="W73" s="5"/>
      <c r="X73" s="5"/>
    </row>
    <row r="74" spans="1:24" x14ac:dyDescent="0.3">
      <c r="N74" s="31"/>
      <c r="O74" s="31"/>
      <c r="P74" s="31"/>
      <c r="Q74" s="31"/>
      <c r="R74" s="31"/>
      <c r="S74" s="31"/>
      <c r="T74" s="5"/>
      <c r="U74" s="5"/>
      <c r="V74" s="5"/>
      <c r="W74" s="5"/>
      <c r="X74" s="5"/>
    </row>
    <row r="75" spans="1:24" x14ac:dyDescent="0.3">
      <c r="N75" s="5"/>
      <c r="O75" s="5"/>
      <c r="P75" s="5"/>
      <c r="Q75" s="5"/>
      <c r="R75" s="5"/>
      <c r="S75" s="5"/>
      <c r="T75" s="5"/>
      <c r="U75" s="5"/>
      <c r="V75" s="5"/>
      <c r="W75" s="5"/>
      <c r="X75" s="5"/>
    </row>
  </sheetData>
  <sheetProtection algorithmName="SHA-512" hashValue="l75JbiRHEdvKjXd9kcwu+yBM7VBiiuzIy918S+m788AQUpt7sFZ2QZWLpo7hXBj3Fl8FYTcHDD2qIKGKxt9s4A==" saltValue="TSRhJX2+0oHDy3WSAa+EPA==" spinCount="100000" sheet="1" selectLockedCells="1"/>
  <phoneticPr fontId="4"/>
  <conditionalFormatting sqref="D6:G6">
    <cfRule type="cellIs" dxfId="13" priority="18" operator="equal">
      <formula>"入力不要"</formula>
    </cfRule>
    <cfRule type="cellIs" dxfId="12" priority="19" operator="equal">
      <formula>"該当必須"</formula>
    </cfRule>
    <cfRule type="cellIs" dxfId="11" priority="20" operator="equal">
      <formula>"必須"</formula>
    </cfRule>
  </conditionalFormatting>
  <conditionalFormatting sqref="D10:G11">
    <cfRule type="cellIs" dxfId="10" priority="3" operator="equal">
      <formula>"入力不要"</formula>
    </cfRule>
    <cfRule type="cellIs" dxfId="9" priority="4" operator="equal">
      <formula>"該当必須"</formula>
    </cfRule>
    <cfRule type="cellIs" dxfId="8" priority="5" operator="equal">
      <formula>"必須"</formula>
    </cfRule>
  </conditionalFormatting>
  <conditionalFormatting sqref="G69">
    <cfRule type="expression" dxfId="7" priority="2">
      <formula>IF($G$69="✕",TRUE,FALSE)</formula>
    </cfRule>
  </conditionalFormatting>
  <conditionalFormatting sqref="H68:I68">
    <cfRule type="expression" dxfId="6" priority="1">
      <formula>IF($I$68="✕",TRUE,FALSE)</formula>
    </cfRule>
  </conditionalFormatting>
  <conditionalFormatting sqref="I6:M6">
    <cfRule type="cellIs" dxfId="5" priority="6" operator="equal">
      <formula>"入力不要"</formula>
    </cfRule>
    <cfRule type="cellIs" dxfId="4" priority="7" operator="equal">
      <formula>"該当必須"</formula>
    </cfRule>
    <cfRule type="cellIs" dxfId="3" priority="8" operator="equal">
      <formula>"必須"</formula>
    </cfRule>
  </conditionalFormatting>
  <conditionalFormatting sqref="I10:M11">
    <cfRule type="cellIs" dxfId="2" priority="12" operator="equal">
      <formula>"入力不要"</formula>
    </cfRule>
    <cfRule type="cellIs" dxfId="1" priority="13" operator="equal">
      <formula>"該当必須"</formula>
    </cfRule>
    <cfRule type="cellIs" dxfId="0" priority="14" operator="equal">
      <formula>"必須"</formula>
    </cfRule>
  </conditionalFormatting>
  <dataValidations count="1">
    <dataValidation type="list" allowBlank="1" showInputMessage="1" showErrorMessage="1" sqref="J10:L10" xr:uid="{553047D7-ED98-431C-9BDA-B129C64B2481}">
      <formula1>#REF!</formula1>
    </dataValidation>
  </dataValidations>
  <hyperlinks>
    <hyperlink ref="I16" location="'【申請者入力】費目別明細書（委託費）'!C29" display="費目別明細書（委託費）" xr:uid="{9A50F81C-2730-42BF-9A56-6716701B0FAF}"/>
    <hyperlink ref="I17" location="'【申請者入力】費目別明細書（委託費）'!C29" display="費目別明細書（委託費）" xr:uid="{BC1C670C-ADFD-4DB0-9293-E03F5F680274}"/>
    <hyperlink ref="I18" location="'【申請者入力】費目別明細書（委託費）'!C29" display="費目別明細書（委託費）" xr:uid="{15E19292-A8E8-4F09-838A-B59E1C484BE7}"/>
    <hyperlink ref="I19" location="'【申請者入力】費目別明細書（委託費）'!C29" display="費目別明細書（委託費）" xr:uid="{5887FFFD-D2DC-43D3-BC2A-E32A915B25CA}"/>
    <hyperlink ref="I20" location="'【申請者入力】費目別明細書（委託費）'!C29" display="費目別明細書（委託費）" xr:uid="{C5B765F0-BCB5-4AE0-83E5-1E4CBEBD793B}"/>
    <hyperlink ref="I21" location="'【申請者入力】費目別明細書（謝金）'!C29" display="費目別明細書（謝金）" xr:uid="{481109B2-9265-4154-B2CF-5B6355696F1B}"/>
    <hyperlink ref="I22" location="'【申請者入力】費目別明細書（旅費）'!C29" display="費目別明細書（旅費）" xr:uid="{BC3930D9-B565-4594-9DAF-C2682A630B8D}"/>
    <hyperlink ref="I23" location="'【申請者入力】費目別明細書（外注費）'!C29" display="費目別明細書（外注費）" xr:uid="{33B72497-1469-4C43-B027-1EB888A069B8}"/>
    <hyperlink ref="I24" location="'【申請者入力】費目別明細書（システム利用料）'!C29" display="費目別明細書（システム利用料）" xr:uid="{5D0E1A12-5333-4DD1-819B-97FA254A77DB}"/>
    <hyperlink ref="I25" location="'【申請者入力】費目別明細書（保険料）'!C29" display="費目別明細書（保険料）" xr:uid="{41C2B657-1C7C-4F34-83CF-6FF040DB60B4}"/>
    <hyperlink ref="I31" location="'【申請者入力】費目別明細書（廃業費）'!C29" display="費目別明細書（廃業費）" xr:uid="{C043EFC9-9DD7-407C-B99A-18BC4AB36AA6}"/>
    <hyperlink ref="I30" location="'【申請者入力】費目別明細書（廃業費）'!C29" display="費目別明細書（廃業費）" xr:uid="{318B8FAC-6258-4A2C-BE44-DB134BAEFC83}"/>
    <hyperlink ref="I29" location="'【申請者入力】費目別明細書（廃業費）'!C29" display="費目別明細書（廃業費）" xr:uid="{2DE55EFB-93B8-47FF-9A35-11B06A59D448}"/>
    <hyperlink ref="I28" location="'【申請者入力】費目別明細書（廃業費）'!C29" display="費目別明細書（廃業費）" xr:uid="{9CFF4199-EEC0-47D9-83BA-BE3FEC0C61A7}"/>
    <hyperlink ref="I27" location="'【申請者入力】費目別明細書（廃業費）'!C29" display="費目別明細書（廃業費）" xr:uid="{8CE25180-50B9-4D92-897B-E150B2671654}"/>
    <hyperlink ref="I26" location="'【申請者入力】費目別明細書（廃業費）'!C29" display="費目別明細書（廃業費）" xr:uid="{36F9DD58-46C6-4141-AEDD-C801F3F76BEE}"/>
  </hyperlinks>
  <pageMargins left="0.7" right="0.7" top="0.75" bottom="0.75" header="0.3" footer="0.3"/>
  <pageSetup paperSize="9" scale="47" orientation="portrait" r:id="rId1"/>
  <ignoredErrors>
    <ignoredError sqref="I3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24B2-7E59-46AF-BAFA-46C74BA1BAA9}">
  <dimension ref="B2:C18"/>
  <sheetViews>
    <sheetView zoomScale="130" zoomScaleNormal="130" workbookViewId="0"/>
  </sheetViews>
  <sheetFormatPr defaultColWidth="9.109375" defaultRowHeight="16.8" x14ac:dyDescent="0.3"/>
  <cols>
    <col min="1" max="1" width="4.6640625" style="2" customWidth="1"/>
    <col min="2" max="2" width="9.33203125" style="2" customWidth="1"/>
    <col min="3" max="3" width="48.44140625" style="2" customWidth="1"/>
    <col min="4" max="16384" width="9.109375" style="2"/>
  </cols>
  <sheetData>
    <row r="2" spans="2:3" x14ac:dyDescent="0.3">
      <c r="B2" s="3" t="s">
        <v>324</v>
      </c>
      <c r="C2" s="3" t="s">
        <v>296</v>
      </c>
    </row>
    <row r="3" spans="2:3" x14ac:dyDescent="0.3">
      <c r="B3" s="4" t="s">
        <v>325</v>
      </c>
      <c r="C3" s="4" t="s">
        <v>270</v>
      </c>
    </row>
    <row r="4" spans="2:3" x14ac:dyDescent="0.3">
      <c r="B4" s="4" t="s">
        <v>326</v>
      </c>
      <c r="C4" s="4" t="s">
        <v>327</v>
      </c>
    </row>
    <row r="5" spans="2:3" x14ac:dyDescent="0.3">
      <c r="B5" s="4" t="s">
        <v>328</v>
      </c>
      <c r="C5" s="4" t="s">
        <v>329</v>
      </c>
    </row>
    <row r="6" spans="2:3" x14ac:dyDescent="0.3">
      <c r="B6" s="4" t="s">
        <v>330</v>
      </c>
      <c r="C6" s="4" t="s">
        <v>331</v>
      </c>
    </row>
    <row r="7" spans="2:3" x14ac:dyDescent="0.3">
      <c r="B7" s="4" t="s">
        <v>332</v>
      </c>
      <c r="C7" s="4" t="s">
        <v>333</v>
      </c>
    </row>
    <row r="8" spans="2:3" x14ac:dyDescent="0.3">
      <c r="B8" s="4" t="s">
        <v>334</v>
      </c>
      <c r="C8" s="4" t="s">
        <v>335</v>
      </c>
    </row>
    <row r="9" spans="2:3" x14ac:dyDescent="0.3">
      <c r="B9" s="4" t="s">
        <v>336</v>
      </c>
      <c r="C9" s="4" t="s">
        <v>337</v>
      </c>
    </row>
    <row r="10" spans="2:3" x14ac:dyDescent="0.3">
      <c r="B10" s="4" t="s">
        <v>338</v>
      </c>
      <c r="C10" s="4" t="s">
        <v>339</v>
      </c>
    </row>
    <row r="11" spans="2:3" x14ac:dyDescent="0.3">
      <c r="B11" s="4" t="s">
        <v>340</v>
      </c>
      <c r="C11" s="4" t="s">
        <v>341</v>
      </c>
    </row>
    <row r="12" spans="2:3" x14ac:dyDescent="0.3">
      <c r="B12" s="4" t="s">
        <v>342</v>
      </c>
      <c r="C12" s="4" t="s">
        <v>343</v>
      </c>
    </row>
    <row r="13" spans="2:3" x14ac:dyDescent="0.3">
      <c r="B13" s="4" t="s">
        <v>344</v>
      </c>
      <c r="C13" s="4" t="s">
        <v>287</v>
      </c>
    </row>
    <row r="14" spans="2:3" x14ac:dyDescent="0.3">
      <c r="B14" s="4" t="s">
        <v>345</v>
      </c>
      <c r="C14" s="4" t="s">
        <v>289</v>
      </c>
    </row>
    <row r="15" spans="2:3" x14ac:dyDescent="0.3">
      <c r="B15" s="4" t="s">
        <v>346</v>
      </c>
      <c r="C15" s="4" t="s">
        <v>290</v>
      </c>
    </row>
    <row r="16" spans="2:3" x14ac:dyDescent="0.3">
      <c r="B16" s="4" t="s">
        <v>347</v>
      </c>
      <c r="C16" s="4" t="s">
        <v>291</v>
      </c>
    </row>
    <row r="17" spans="2:3" x14ac:dyDescent="0.3">
      <c r="B17" s="4" t="s">
        <v>348</v>
      </c>
      <c r="C17" s="4" t="s">
        <v>292</v>
      </c>
    </row>
    <row r="18" spans="2:3" x14ac:dyDescent="0.3">
      <c r="B18" s="4" t="s">
        <v>349</v>
      </c>
      <c r="C18" s="4" t="s">
        <v>293</v>
      </c>
    </row>
  </sheetData>
  <sheetProtection algorithmName="SHA-512" hashValue="mWOi2ZmL4WnwyLgxTmjiaB2RcCecHlvD1kHTRK6qh4CPBkiMiP34ehnhaXnFuH6q4xJvpGbZOvO2t55p2/xYGA==" saltValue="RCyKbU9m6SdymBq5dYW86A==" spinCount="100000" sheet="1" objects="1" scenarios="1" selectLockedCells="1"/>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8B660-18E7-4E43-A6AA-7DE1224BB120}">
  <sheetPr>
    <tabColor theme="5" tint="0.59999389629810485"/>
  </sheetPr>
  <dimension ref="A1:AE51"/>
  <sheetViews>
    <sheetView showGridLines="0" view="pageBreakPreview" zoomScale="70" zoomScaleNormal="46" zoomScaleSheetLayoutView="70" workbookViewId="0">
      <selection activeCell="C29" sqref="C29"/>
    </sheetView>
  </sheetViews>
  <sheetFormatPr defaultRowHeight="16.8" x14ac:dyDescent="0.3"/>
  <cols>
    <col min="1" max="1" width="9.109375" style="223"/>
    <col min="2" max="2" width="15.6640625" style="222" customWidth="1"/>
    <col min="3" max="4" width="30.6640625" style="223" customWidth="1"/>
    <col min="5" max="5" width="60.6640625" style="223" customWidth="1"/>
    <col min="6" max="8" width="30.6640625" style="223" customWidth="1"/>
    <col min="9" max="9" width="17.44140625" style="223" customWidth="1"/>
    <col min="10" max="10" width="15.6640625" style="223" customWidth="1"/>
    <col min="11" max="11" width="60.6640625" style="223" customWidth="1"/>
    <col min="12" max="12" width="15.6640625" style="223" customWidth="1"/>
    <col min="13" max="13" width="30.6640625" style="223" customWidth="1"/>
    <col min="14" max="15" width="60.6640625" style="223" customWidth="1"/>
    <col min="16" max="17" width="30.6640625" style="223" customWidth="1"/>
    <col min="18" max="18" width="48.33203125" style="223" bestFit="1" customWidth="1"/>
    <col min="19" max="19" width="15.6640625" style="223" customWidth="1"/>
    <col min="20" max="21" width="30.6640625" style="223" customWidth="1"/>
    <col min="22" max="22" width="60.6640625" style="223" customWidth="1"/>
    <col min="23" max="16370" width="9.109375" style="223"/>
    <col min="16371" max="16384" width="9.109375" style="223" bestFit="1"/>
  </cols>
  <sheetData>
    <row r="1" spans="2:25" x14ac:dyDescent="0.3">
      <c r="Y1" s="223" t="s">
        <v>0</v>
      </c>
    </row>
    <row r="2" spans="2:25" ht="20.399999999999999" x14ac:dyDescent="0.3">
      <c r="B2" s="224" t="s">
        <v>107</v>
      </c>
      <c r="C2" s="225" t="s">
        <v>108</v>
      </c>
      <c r="E2" s="226"/>
      <c r="Y2" s="223" t="s">
        <v>0</v>
      </c>
    </row>
    <row r="3" spans="2:25" x14ac:dyDescent="0.3">
      <c r="C3" s="227"/>
      <c r="D3" s="228"/>
      <c r="Y3" s="223" t="s">
        <v>0</v>
      </c>
    </row>
    <row r="4" spans="2:25" ht="20.399999999999999" x14ac:dyDescent="0.3">
      <c r="B4" s="229" t="s">
        <v>3</v>
      </c>
      <c r="C4" s="230"/>
      <c r="D4" s="231"/>
      <c r="E4" s="230"/>
      <c r="F4" s="230"/>
      <c r="G4" s="230"/>
      <c r="H4" s="230"/>
      <c r="I4" s="230"/>
      <c r="J4" s="230"/>
      <c r="K4" s="232"/>
      <c r="Y4" s="223" t="s">
        <v>0</v>
      </c>
    </row>
    <row r="5" spans="2:25" ht="20.399999999999999" x14ac:dyDescent="0.3">
      <c r="B5" s="233" t="s">
        <v>109</v>
      </c>
      <c r="C5" s="234"/>
      <c r="D5" s="235"/>
      <c r="E5" s="236"/>
      <c r="F5" s="234"/>
      <c r="G5" s="234"/>
      <c r="H5" s="234"/>
      <c r="I5" s="234"/>
      <c r="J5" s="234"/>
      <c r="K5" s="237"/>
      <c r="Y5" s="223" t="s">
        <v>0</v>
      </c>
    </row>
    <row r="6" spans="2:25" ht="20.399999999999999" x14ac:dyDescent="0.3">
      <c r="B6" s="238" t="s">
        <v>110</v>
      </c>
      <c r="C6" s="234"/>
      <c r="D6" s="114"/>
      <c r="E6" s="114"/>
      <c r="F6" s="114"/>
      <c r="G6" s="114"/>
      <c r="H6" s="114"/>
      <c r="I6" s="114"/>
      <c r="J6" s="114"/>
      <c r="K6" s="239"/>
      <c r="L6" s="240"/>
      <c r="M6" s="114"/>
      <c r="N6" s="114"/>
      <c r="O6" s="114"/>
      <c r="P6" s="114"/>
      <c r="Q6" s="114"/>
      <c r="R6" s="114"/>
      <c r="Y6" s="223" t="s">
        <v>0</v>
      </c>
    </row>
    <row r="7" spans="2:25" ht="20.399999999999999" x14ac:dyDescent="0.3">
      <c r="B7" s="238" t="s">
        <v>111</v>
      </c>
      <c r="C7" s="234"/>
      <c r="D7" s="114"/>
      <c r="E7" s="114"/>
      <c r="F7" s="114"/>
      <c r="G7" s="114"/>
      <c r="H7" s="114"/>
      <c r="I7" s="114"/>
      <c r="J7" s="114"/>
      <c r="K7" s="239"/>
      <c r="L7" s="240"/>
      <c r="M7" s="114"/>
      <c r="N7" s="114"/>
      <c r="O7" s="114"/>
      <c r="P7" s="114"/>
      <c r="Q7" s="114"/>
      <c r="R7" s="114"/>
      <c r="Y7" s="223" t="s">
        <v>0</v>
      </c>
    </row>
    <row r="8" spans="2:25" ht="20.399999999999999" x14ac:dyDescent="0.3">
      <c r="B8" s="238" t="s">
        <v>112</v>
      </c>
      <c r="C8" s="234"/>
      <c r="D8" s="114"/>
      <c r="E8" s="114"/>
      <c r="F8" s="114"/>
      <c r="G8" s="114"/>
      <c r="H8" s="114"/>
      <c r="I8" s="114"/>
      <c r="J8" s="114"/>
      <c r="K8" s="239"/>
      <c r="L8" s="240"/>
      <c r="M8" s="114"/>
      <c r="N8" s="114"/>
      <c r="O8" s="114"/>
      <c r="P8" s="114"/>
      <c r="Q8" s="114"/>
      <c r="R8" s="114"/>
      <c r="Y8" s="223" t="s">
        <v>0</v>
      </c>
    </row>
    <row r="9" spans="2:25" ht="20.399999999999999" x14ac:dyDescent="0.3">
      <c r="B9" s="238" t="s">
        <v>113</v>
      </c>
      <c r="C9" s="234"/>
      <c r="D9" s="114"/>
      <c r="E9" s="114"/>
      <c r="F9" s="114"/>
      <c r="G9" s="114"/>
      <c r="H9" s="114"/>
      <c r="I9" s="114"/>
      <c r="J9" s="114"/>
      <c r="K9" s="239"/>
      <c r="L9" s="240"/>
      <c r="M9" s="114"/>
      <c r="N9" s="114"/>
      <c r="O9" s="114"/>
      <c r="P9" s="114"/>
      <c r="Q9" s="114"/>
      <c r="R9" s="114"/>
      <c r="Y9" s="223" t="s">
        <v>0</v>
      </c>
    </row>
    <row r="10" spans="2:25" ht="20.399999999999999" x14ac:dyDescent="0.3">
      <c r="B10" s="238" t="s">
        <v>114</v>
      </c>
      <c r="C10" s="241"/>
      <c r="D10" s="114"/>
      <c r="E10" s="114"/>
      <c r="F10" s="114"/>
      <c r="G10" s="114"/>
      <c r="H10" s="114"/>
      <c r="I10" s="114"/>
      <c r="J10" s="114"/>
      <c r="K10" s="239"/>
      <c r="L10" s="240"/>
      <c r="M10" s="114"/>
      <c r="N10" s="114"/>
      <c r="O10" s="114"/>
      <c r="P10" s="114"/>
      <c r="Q10" s="114"/>
      <c r="R10" s="114"/>
      <c r="Y10" s="223" t="s">
        <v>0</v>
      </c>
    </row>
    <row r="11" spans="2:25" ht="20.399999999999999" x14ac:dyDescent="0.3">
      <c r="B11" s="238" t="s">
        <v>115</v>
      </c>
      <c r="C11" s="234"/>
      <c r="D11" s="114"/>
      <c r="E11" s="114"/>
      <c r="F11" s="114"/>
      <c r="G11" s="114"/>
      <c r="H11" s="114"/>
      <c r="I11" s="114"/>
      <c r="J11" s="114"/>
      <c r="K11" s="239"/>
      <c r="L11" s="240"/>
      <c r="M11" s="114"/>
      <c r="N11" s="114"/>
      <c r="O11" s="114"/>
      <c r="P11" s="114"/>
      <c r="Q11" s="114"/>
      <c r="R11" s="114"/>
      <c r="Y11" s="223" t="s">
        <v>0</v>
      </c>
    </row>
    <row r="12" spans="2:25" ht="20.399999999999999" x14ac:dyDescent="0.3">
      <c r="B12" s="238" t="s">
        <v>116</v>
      </c>
      <c r="C12" s="234"/>
      <c r="D12" s="114"/>
      <c r="E12" s="114"/>
      <c r="F12" s="114"/>
      <c r="G12" s="114"/>
      <c r="H12" s="114"/>
      <c r="I12" s="114"/>
      <c r="J12" s="114"/>
      <c r="K12" s="239"/>
      <c r="L12" s="240"/>
      <c r="M12" s="114"/>
      <c r="N12" s="114"/>
      <c r="O12" s="114"/>
      <c r="P12" s="114"/>
      <c r="Q12" s="114"/>
      <c r="R12" s="114"/>
      <c r="Y12" s="223" t="s">
        <v>0</v>
      </c>
    </row>
    <row r="13" spans="2:25" ht="20.399999999999999" x14ac:dyDescent="0.3">
      <c r="B13" s="238" t="s">
        <v>117</v>
      </c>
      <c r="C13" s="234"/>
      <c r="D13" s="114"/>
      <c r="E13" s="114"/>
      <c r="F13" s="114"/>
      <c r="G13" s="114"/>
      <c r="H13" s="114"/>
      <c r="I13" s="114"/>
      <c r="J13" s="114"/>
      <c r="K13" s="239"/>
      <c r="L13" s="240"/>
      <c r="M13" s="114"/>
      <c r="N13" s="114"/>
      <c r="O13" s="114"/>
      <c r="P13" s="114"/>
      <c r="Q13" s="114"/>
      <c r="R13" s="114"/>
      <c r="Y13" s="223" t="s">
        <v>0</v>
      </c>
    </row>
    <row r="14" spans="2:25" ht="20.399999999999999" x14ac:dyDescent="0.3">
      <c r="B14" s="238" t="s">
        <v>118</v>
      </c>
      <c r="C14" s="234"/>
      <c r="D14" s="114"/>
      <c r="E14" s="114"/>
      <c r="F14" s="114"/>
      <c r="G14" s="114"/>
      <c r="H14" s="114"/>
      <c r="I14" s="114"/>
      <c r="J14" s="114"/>
      <c r="K14" s="239"/>
      <c r="L14" s="240"/>
      <c r="M14" s="114"/>
      <c r="N14" s="114"/>
      <c r="O14" s="114"/>
      <c r="P14" s="114"/>
      <c r="Q14" s="114"/>
      <c r="R14" s="114"/>
      <c r="Y14" s="223" t="s">
        <v>0</v>
      </c>
    </row>
    <row r="15" spans="2:25" ht="20.399999999999999" x14ac:dyDescent="0.3">
      <c r="B15" s="238" t="s">
        <v>119</v>
      </c>
      <c r="C15" s="234"/>
      <c r="D15" s="114"/>
      <c r="E15" s="114"/>
      <c r="F15" s="114"/>
      <c r="G15" s="114"/>
      <c r="H15" s="114"/>
      <c r="I15" s="114"/>
      <c r="J15" s="114"/>
      <c r="K15" s="239"/>
      <c r="L15" s="240"/>
      <c r="M15" s="114"/>
      <c r="N15" s="114"/>
      <c r="O15" s="114"/>
      <c r="P15" s="114"/>
      <c r="Q15" s="114"/>
      <c r="R15" s="114"/>
      <c r="Y15" s="223" t="s">
        <v>0</v>
      </c>
    </row>
    <row r="16" spans="2:25" ht="20.399999999999999" x14ac:dyDescent="0.3">
      <c r="B16" s="238" t="s">
        <v>120</v>
      </c>
      <c r="C16" s="234"/>
      <c r="D16" s="114"/>
      <c r="E16" s="114"/>
      <c r="F16" s="114"/>
      <c r="G16" s="114"/>
      <c r="H16" s="114"/>
      <c r="I16" s="114"/>
      <c r="J16" s="114"/>
      <c r="K16" s="239"/>
      <c r="L16" s="240"/>
      <c r="M16" s="114"/>
      <c r="N16" s="114"/>
      <c r="O16" s="114"/>
      <c r="P16" s="114"/>
      <c r="Q16" s="114"/>
      <c r="R16" s="114"/>
      <c r="Y16" s="223" t="s">
        <v>0</v>
      </c>
    </row>
    <row r="17" spans="1:31" ht="20.399999999999999" x14ac:dyDescent="0.3">
      <c r="B17" s="238" t="s">
        <v>121</v>
      </c>
      <c r="C17" s="234"/>
      <c r="D17" s="114"/>
      <c r="E17" s="114"/>
      <c r="F17" s="114"/>
      <c r="G17" s="114"/>
      <c r="H17" s="114"/>
      <c r="I17" s="114"/>
      <c r="J17" s="114"/>
      <c r="K17" s="239"/>
      <c r="L17" s="240"/>
      <c r="M17" s="114"/>
      <c r="N17" s="114"/>
      <c r="O17" s="114"/>
      <c r="P17" s="114"/>
      <c r="Q17" s="114"/>
      <c r="R17" s="114"/>
      <c r="Y17" s="223" t="s">
        <v>0</v>
      </c>
    </row>
    <row r="18" spans="1:31" ht="20.399999999999999" x14ac:dyDescent="0.3">
      <c r="B18" s="238" t="s">
        <v>122</v>
      </c>
      <c r="C18" s="234"/>
      <c r="D18" s="114"/>
      <c r="E18" s="114"/>
      <c r="F18" s="114"/>
      <c r="G18" s="114"/>
      <c r="H18" s="114"/>
      <c r="I18" s="114"/>
      <c r="J18" s="114"/>
      <c r="K18" s="239"/>
      <c r="L18" s="240"/>
      <c r="M18" s="114"/>
      <c r="N18" s="114"/>
      <c r="O18" s="114"/>
      <c r="P18" s="114"/>
      <c r="Q18" s="114"/>
      <c r="R18" s="114"/>
      <c r="Y18" s="223" t="s">
        <v>0</v>
      </c>
    </row>
    <row r="19" spans="1:31" ht="20.399999999999999" x14ac:dyDescent="0.3">
      <c r="B19" s="238" t="s">
        <v>123</v>
      </c>
      <c r="C19" s="234"/>
      <c r="D19" s="235"/>
      <c r="E19" s="236"/>
      <c r="F19" s="234"/>
      <c r="G19" s="234"/>
      <c r="H19" s="234"/>
      <c r="I19" s="234"/>
      <c r="J19" s="234"/>
      <c r="K19" s="237"/>
      <c r="Y19" s="223" t="s">
        <v>0</v>
      </c>
    </row>
    <row r="20" spans="1:31" ht="20.399999999999999" x14ac:dyDescent="0.3">
      <c r="B20" s="242" t="s">
        <v>124</v>
      </c>
      <c r="C20" s="243"/>
      <c r="D20" s="244"/>
      <c r="E20" s="245"/>
      <c r="F20" s="243"/>
      <c r="G20" s="243"/>
      <c r="H20" s="243"/>
      <c r="I20" s="243"/>
      <c r="J20" s="243"/>
      <c r="K20" s="246"/>
      <c r="Y20" s="223" t="s">
        <v>0</v>
      </c>
      <c r="AA20" s="361"/>
      <c r="AB20" s="361"/>
      <c r="AC20" s="361"/>
      <c r="AD20" s="362"/>
      <c r="AE20" s="359"/>
    </row>
    <row r="21" spans="1:31" ht="16.5" customHeight="1" x14ac:dyDescent="0.3">
      <c r="B21" s="223"/>
      <c r="C21" s="226"/>
      <c r="D21" s="247"/>
      <c r="E21" s="226"/>
      <c r="T21" s="248" t="s">
        <v>125</v>
      </c>
      <c r="Y21" s="223" t="s">
        <v>0</v>
      </c>
      <c r="AA21" s="361"/>
      <c r="AB21" s="361"/>
      <c r="AC21" s="361"/>
      <c r="AD21" s="362"/>
      <c r="AE21" s="360"/>
    </row>
    <row r="22" spans="1:31" ht="16.5" customHeight="1" x14ac:dyDescent="0.3">
      <c r="B22" s="223"/>
      <c r="C22" s="226"/>
      <c r="D22" s="247"/>
      <c r="E22" s="226"/>
      <c r="T22" s="249" t="s">
        <v>126</v>
      </c>
      <c r="Y22" s="223" t="s">
        <v>0</v>
      </c>
      <c r="AA22" s="361"/>
      <c r="AB22" s="361"/>
      <c r="AC22" s="361"/>
      <c r="AD22" s="362"/>
      <c r="AE22" s="360"/>
    </row>
    <row r="23" spans="1:31" ht="16.5" customHeight="1" x14ac:dyDescent="0.3">
      <c r="B23" s="223"/>
      <c r="T23" s="249" t="s">
        <v>127</v>
      </c>
      <c r="Y23" s="223" t="s">
        <v>0</v>
      </c>
      <c r="AA23" s="361"/>
      <c r="AB23" s="361"/>
      <c r="AC23" s="361"/>
      <c r="AD23" s="362"/>
      <c r="AE23" s="360"/>
    </row>
    <row r="24" spans="1:31" ht="16.5" customHeight="1" x14ac:dyDescent="0.3">
      <c r="B24" s="223"/>
      <c r="I24" s="250"/>
      <c r="J24" s="250"/>
      <c r="K24" s="251" t="s">
        <v>128</v>
      </c>
      <c r="L24" s="252"/>
      <c r="M24" s="252"/>
      <c r="N24" s="251" t="s">
        <v>129</v>
      </c>
      <c r="O24" s="247"/>
      <c r="P24" s="236"/>
      <c r="Q24" s="253"/>
      <c r="R24" s="253"/>
      <c r="S24" s="236"/>
      <c r="T24" s="249" t="s">
        <v>130</v>
      </c>
      <c r="Y24" s="223" t="s">
        <v>0</v>
      </c>
    </row>
    <row r="25" spans="1:31" ht="16.5" customHeight="1" x14ac:dyDescent="0.3">
      <c r="B25" s="223"/>
      <c r="I25" s="251" t="s">
        <v>131</v>
      </c>
      <c r="J25" s="251" t="s">
        <v>131</v>
      </c>
      <c r="K25" s="251" t="s">
        <v>132</v>
      </c>
      <c r="L25" s="251" t="s">
        <v>131</v>
      </c>
      <c r="M25" s="251" t="s">
        <v>131</v>
      </c>
      <c r="N25" s="251" t="s">
        <v>133</v>
      </c>
      <c r="O25" s="254"/>
      <c r="R25" s="253"/>
      <c r="S25" s="248" t="s">
        <v>134</v>
      </c>
      <c r="T25" s="249" t="s">
        <v>135</v>
      </c>
      <c r="Y25" s="223" t="s">
        <v>0</v>
      </c>
    </row>
    <row r="26" spans="1:31" x14ac:dyDescent="0.3">
      <c r="D26" s="247"/>
      <c r="I26" s="251" t="s">
        <v>136</v>
      </c>
      <c r="J26" s="251" t="s">
        <v>136</v>
      </c>
      <c r="K26" s="251" t="s">
        <v>137</v>
      </c>
      <c r="L26" s="251" t="s">
        <v>136</v>
      </c>
      <c r="M26" s="251" t="s">
        <v>136</v>
      </c>
      <c r="N26" s="251" t="s">
        <v>138</v>
      </c>
      <c r="S26" s="249" t="s">
        <v>139</v>
      </c>
      <c r="T26" s="249" t="s">
        <v>140</v>
      </c>
      <c r="Y26" s="223" t="s">
        <v>0</v>
      </c>
    </row>
    <row r="27" spans="1:31" x14ac:dyDescent="0.3">
      <c r="C27" s="255" t="s">
        <v>141</v>
      </c>
      <c r="D27" s="255"/>
      <c r="E27" s="255"/>
      <c r="F27" s="255"/>
      <c r="G27" s="255" t="s">
        <v>142</v>
      </c>
      <c r="H27" s="255" t="s">
        <v>142</v>
      </c>
      <c r="I27" s="255" t="s">
        <v>141</v>
      </c>
      <c r="J27" s="256" t="s">
        <v>141</v>
      </c>
      <c r="K27" s="256" t="s">
        <v>141</v>
      </c>
      <c r="L27" s="255" t="s">
        <v>141</v>
      </c>
      <c r="M27" s="255" t="s">
        <v>143</v>
      </c>
      <c r="N27" s="255" t="s">
        <v>143</v>
      </c>
      <c r="O27" s="255" t="s">
        <v>144</v>
      </c>
      <c r="R27" s="255" t="s">
        <v>145</v>
      </c>
      <c r="S27" s="256" t="s">
        <v>141</v>
      </c>
      <c r="T27" s="256" t="s">
        <v>141</v>
      </c>
      <c r="U27" s="255" t="s">
        <v>146</v>
      </c>
      <c r="Y27" s="223" t="s">
        <v>0</v>
      </c>
    </row>
    <row r="28" spans="1:31" s="261" customFormat="1" ht="50.1" customHeight="1" thickBot="1" x14ac:dyDescent="0.35">
      <c r="A28" s="223"/>
      <c r="B28" s="257" t="s">
        <v>147</v>
      </c>
      <c r="C28" s="258" t="s">
        <v>148</v>
      </c>
      <c r="D28" s="258" t="s">
        <v>149</v>
      </c>
      <c r="E28" s="258" t="s">
        <v>150</v>
      </c>
      <c r="F28" s="259" t="s">
        <v>151</v>
      </c>
      <c r="G28" s="259" t="s">
        <v>358</v>
      </c>
      <c r="H28" s="259" t="s">
        <v>359</v>
      </c>
      <c r="I28" s="258" t="s">
        <v>152</v>
      </c>
      <c r="J28" s="258" t="s">
        <v>153</v>
      </c>
      <c r="K28" s="218" t="s">
        <v>154</v>
      </c>
      <c r="L28" s="258" t="s">
        <v>155</v>
      </c>
      <c r="M28" s="259" t="s">
        <v>156</v>
      </c>
      <c r="N28" s="219" t="s">
        <v>157</v>
      </c>
      <c r="O28" s="219" t="s">
        <v>158</v>
      </c>
      <c r="P28" s="258" t="s">
        <v>159</v>
      </c>
      <c r="Q28" s="258" t="s">
        <v>364</v>
      </c>
      <c r="R28" s="259" t="s">
        <v>160</v>
      </c>
      <c r="S28" s="259" t="s">
        <v>161</v>
      </c>
      <c r="T28" s="258" t="s">
        <v>162</v>
      </c>
      <c r="U28" s="259" t="s">
        <v>163</v>
      </c>
      <c r="V28" s="260" t="s">
        <v>164</v>
      </c>
      <c r="Y28" s="223" t="s">
        <v>0</v>
      </c>
      <c r="AA28" s="223"/>
    </row>
    <row r="29" spans="1:31" ht="50.25" customHeight="1" thickTop="1" x14ac:dyDescent="0.3">
      <c r="B29" s="221" t="str">
        <f>IF(C29="","",_xlfn.XLOOKUP(C29,経費NO.!$C$2:$C$18,経費NO.!$B$2:$B$18)&amp;"_"&amp;COUNTIF($C$29:C29,C29))</f>
        <v/>
      </c>
      <c r="C29" s="264"/>
      <c r="D29" s="87"/>
      <c r="E29" s="87"/>
      <c r="F29" s="87"/>
      <c r="G29" s="265"/>
      <c r="H29" s="265"/>
      <c r="I29" s="87"/>
      <c r="J29" s="87"/>
      <c r="K29" s="266"/>
      <c r="L29" s="87"/>
      <c r="M29" s="87"/>
      <c r="N29" s="266"/>
      <c r="O29" s="266"/>
      <c r="P29" s="266"/>
      <c r="Q29" s="267"/>
      <c r="R29" s="266"/>
      <c r="S29" s="266"/>
      <c r="T29" s="266"/>
      <c r="U29" s="266"/>
      <c r="V29" s="268"/>
      <c r="Y29" s="223" t="s">
        <v>0</v>
      </c>
    </row>
    <row r="30" spans="1:31" ht="50.25" customHeight="1" x14ac:dyDescent="0.3">
      <c r="B30" s="221" t="str">
        <f>IF(C30="","",_xlfn.XLOOKUP(C30,経費NO.!$C$2:$C$18,経費NO.!$B$2:$B$18)&amp;"_"&amp;COUNTIF($C$29:C30,C30))</f>
        <v/>
      </c>
      <c r="C30" s="264"/>
      <c r="D30" s="87"/>
      <c r="E30" s="87"/>
      <c r="F30" s="87"/>
      <c r="G30" s="265"/>
      <c r="H30" s="265"/>
      <c r="I30" s="87"/>
      <c r="J30" s="87"/>
      <c r="K30" s="266"/>
      <c r="L30" s="87"/>
      <c r="M30" s="87"/>
      <c r="N30" s="266"/>
      <c r="O30" s="266"/>
      <c r="P30" s="86"/>
      <c r="Q30" s="269"/>
      <c r="R30" s="86"/>
      <c r="S30" s="86"/>
      <c r="T30" s="86"/>
      <c r="U30" s="86"/>
      <c r="V30" s="270"/>
      <c r="Y30" s="223" t="s">
        <v>0</v>
      </c>
    </row>
    <row r="31" spans="1:31" ht="50.25" customHeight="1" x14ac:dyDescent="0.3">
      <c r="B31" s="221" t="str">
        <f>IF(C31="","",_xlfn.XLOOKUP(C31,経費NO.!$C$2:$C$18,経費NO.!$B$2:$B$18)&amp;"_"&amp;COUNTIF($C$29:C31,C31))</f>
        <v/>
      </c>
      <c r="C31" s="264"/>
      <c r="D31" s="87"/>
      <c r="E31" s="87"/>
      <c r="F31" s="87"/>
      <c r="G31" s="265"/>
      <c r="H31" s="265"/>
      <c r="I31" s="87"/>
      <c r="J31" s="87"/>
      <c r="K31" s="266"/>
      <c r="L31" s="87"/>
      <c r="M31" s="87"/>
      <c r="N31" s="266"/>
      <c r="O31" s="266"/>
      <c r="P31" s="86"/>
      <c r="Q31" s="269"/>
      <c r="R31" s="86"/>
      <c r="S31" s="86"/>
      <c r="T31" s="86"/>
      <c r="U31" s="86"/>
      <c r="V31" s="270"/>
      <c r="Y31" s="223" t="s">
        <v>0</v>
      </c>
    </row>
    <row r="32" spans="1:31" ht="50.25" customHeight="1" x14ac:dyDescent="0.3">
      <c r="B32" s="221" t="str">
        <f>IF(C32="","",_xlfn.XLOOKUP(C32,経費NO.!$C$2:$C$18,経費NO.!$B$2:$B$18)&amp;"_"&amp;COUNTIF($C$29:C32,C32))</f>
        <v/>
      </c>
      <c r="C32" s="264"/>
      <c r="D32" s="87"/>
      <c r="E32" s="87"/>
      <c r="F32" s="87"/>
      <c r="G32" s="265"/>
      <c r="H32" s="265"/>
      <c r="I32" s="87"/>
      <c r="J32" s="87"/>
      <c r="K32" s="86"/>
      <c r="L32" s="87"/>
      <c r="M32" s="87"/>
      <c r="N32" s="86"/>
      <c r="O32" s="86"/>
      <c r="P32" s="87"/>
      <c r="Q32" s="271"/>
      <c r="R32" s="87"/>
      <c r="S32" s="87"/>
      <c r="T32" s="87"/>
      <c r="U32" s="87"/>
      <c r="V32" s="272"/>
      <c r="Y32" s="223" t="s">
        <v>0</v>
      </c>
    </row>
    <row r="33" spans="2:25" ht="50.25" customHeight="1" x14ac:dyDescent="0.3">
      <c r="B33" s="221" t="str">
        <f>IF(C33="","",_xlfn.XLOOKUP(C33,経費NO.!$C$2:$C$18,経費NO.!$B$2:$B$18)&amp;"_"&amp;COUNTIF($C$29:C33,C33))</f>
        <v/>
      </c>
      <c r="C33" s="264"/>
      <c r="D33" s="87"/>
      <c r="E33" s="87"/>
      <c r="F33" s="87"/>
      <c r="G33" s="265"/>
      <c r="H33" s="265"/>
      <c r="I33" s="87"/>
      <c r="J33" s="87"/>
      <c r="K33" s="86"/>
      <c r="L33" s="87"/>
      <c r="M33" s="87"/>
      <c r="N33" s="86"/>
      <c r="O33" s="86"/>
      <c r="P33" s="86"/>
      <c r="Q33" s="269"/>
      <c r="R33" s="87"/>
      <c r="S33" s="87"/>
      <c r="T33" s="87"/>
      <c r="U33" s="87"/>
      <c r="V33" s="272"/>
      <c r="Y33" s="223" t="s">
        <v>0</v>
      </c>
    </row>
    <row r="34" spans="2:25" ht="50.25" customHeight="1" x14ac:dyDescent="0.3">
      <c r="B34" s="221" t="str">
        <f>IF(C34="","",_xlfn.XLOOKUP(C34,経費NO.!$C$2:$C$18,経費NO.!$B$2:$B$18)&amp;"_"&amp;COUNTIF($C$29:C34,C34))</f>
        <v/>
      </c>
      <c r="C34" s="264"/>
      <c r="D34" s="87"/>
      <c r="E34" s="87"/>
      <c r="F34" s="87"/>
      <c r="G34" s="265"/>
      <c r="H34" s="265"/>
      <c r="I34" s="87"/>
      <c r="J34" s="87"/>
      <c r="K34" s="86"/>
      <c r="L34" s="87"/>
      <c r="M34" s="87"/>
      <c r="N34" s="86"/>
      <c r="O34" s="86"/>
      <c r="P34" s="86"/>
      <c r="Q34" s="269"/>
      <c r="R34" s="87"/>
      <c r="S34" s="87"/>
      <c r="T34" s="87"/>
      <c r="U34" s="87"/>
      <c r="V34" s="272"/>
      <c r="Y34" s="223" t="s">
        <v>0</v>
      </c>
    </row>
    <row r="35" spans="2:25" ht="50.25" customHeight="1" x14ac:dyDescent="0.3">
      <c r="B35" s="221" t="str">
        <f>IF(C35="","",_xlfn.XLOOKUP(C35,経費NO.!$C$2:$C$18,経費NO.!$B$2:$B$18)&amp;"_"&amp;COUNTIF($C$29:C35,C35))</f>
        <v/>
      </c>
      <c r="C35" s="264"/>
      <c r="D35" s="87"/>
      <c r="E35" s="87"/>
      <c r="F35" s="87"/>
      <c r="G35" s="265"/>
      <c r="H35" s="265"/>
      <c r="I35" s="87"/>
      <c r="J35" s="87"/>
      <c r="K35" s="86"/>
      <c r="L35" s="87"/>
      <c r="M35" s="87"/>
      <c r="N35" s="86"/>
      <c r="O35" s="86"/>
      <c r="P35" s="86"/>
      <c r="Q35" s="269"/>
      <c r="R35" s="87"/>
      <c r="S35" s="87"/>
      <c r="T35" s="87"/>
      <c r="U35" s="87"/>
      <c r="V35" s="272"/>
      <c r="Y35" s="223" t="s">
        <v>0</v>
      </c>
    </row>
    <row r="36" spans="2:25" ht="50.25" customHeight="1" x14ac:dyDescent="0.3">
      <c r="B36" s="221" t="str">
        <f>IF(C36="","",_xlfn.XLOOKUP(C36,経費NO.!$C$2:$C$18,経費NO.!$B$2:$B$18)&amp;"_"&amp;COUNTIF($C$29:C36,C36))</f>
        <v/>
      </c>
      <c r="C36" s="264"/>
      <c r="D36" s="87"/>
      <c r="E36" s="87"/>
      <c r="F36" s="87"/>
      <c r="G36" s="265"/>
      <c r="H36" s="265"/>
      <c r="I36" s="87"/>
      <c r="J36" s="87"/>
      <c r="K36" s="86"/>
      <c r="L36" s="87"/>
      <c r="M36" s="87"/>
      <c r="N36" s="86"/>
      <c r="O36" s="86"/>
      <c r="P36" s="86"/>
      <c r="Q36" s="269"/>
      <c r="R36" s="87"/>
      <c r="S36" s="87"/>
      <c r="T36" s="87"/>
      <c r="U36" s="87"/>
      <c r="V36" s="272"/>
      <c r="Y36" s="223" t="s">
        <v>0</v>
      </c>
    </row>
    <row r="37" spans="2:25" ht="50.25" customHeight="1" x14ac:dyDescent="0.3">
      <c r="B37" s="221" t="str">
        <f>IF(C37="","",_xlfn.XLOOKUP(C37,経費NO.!$C$2:$C$18,経費NO.!$B$2:$B$18)&amp;"_"&amp;COUNTIF($C$29:C37,C37))</f>
        <v/>
      </c>
      <c r="C37" s="264"/>
      <c r="D37" s="87"/>
      <c r="E37" s="87"/>
      <c r="F37" s="87"/>
      <c r="G37" s="265"/>
      <c r="H37" s="265"/>
      <c r="I37" s="87"/>
      <c r="J37" s="87"/>
      <c r="K37" s="86"/>
      <c r="L37" s="87"/>
      <c r="M37" s="87"/>
      <c r="N37" s="86"/>
      <c r="O37" s="86"/>
      <c r="P37" s="86"/>
      <c r="Q37" s="269"/>
      <c r="R37" s="87"/>
      <c r="S37" s="87"/>
      <c r="T37" s="87"/>
      <c r="U37" s="87"/>
      <c r="V37" s="272"/>
      <c r="Y37" s="223" t="s">
        <v>0</v>
      </c>
    </row>
    <row r="38" spans="2:25" ht="50.25" customHeight="1" x14ac:dyDescent="0.3">
      <c r="B38" s="221" t="str">
        <f>IF(C38="","",_xlfn.XLOOKUP(C38,経費NO.!$C$2:$C$18,経費NO.!$B$2:$B$18)&amp;"_"&amp;COUNTIF($C$29:C38,C38))</f>
        <v/>
      </c>
      <c r="C38" s="264"/>
      <c r="D38" s="87"/>
      <c r="E38" s="87"/>
      <c r="F38" s="87"/>
      <c r="G38" s="265"/>
      <c r="H38" s="265"/>
      <c r="I38" s="87"/>
      <c r="J38" s="87"/>
      <c r="K38" s="86"/>
      <c r="L38" s="87"/>
      <c r="M38" s="87"/>
      <c r="N38" s="86"/>
      <c r="O38" s="86"/>
      <c r="P38" s="86"/>
      <c r="Q38" s="269"/>
      <c r="R38" s="87"/>
      <c r="S38" s="87"/>
      <c r="T38" s="87"/>
      <c r="U38" s="87"/>
      <c r="V38" s="272"/>
      <c r="Y38" s="223" t="s">
        <v>0</v>
      </c>
    </row>
    <row r="39" spans="2:25" ht="50.25" customHeight="1" x14ac:dyDescent="0.3">
      <c r="B39" s="221" t="str">
        <f>IF(C39="","",_xlfn.XLOOKUP(C39,経費NO.!$C$2:$C$18,経費NO.!$B$2:$B$18)&amp;"_"&amp;COUNTIF($C$29:C39,C39))</f>
        <v/>
      </c>
      <c r="C39" s="264"/>
      <c r="D39" s="87"/>
      <c r="E39" s="87"/>
      <c r="F39" s="87"/>
      <c r="G39" s="265"/>
      <c r="H39" s="265"/>
      <c r="I39" s="87"/>
      <c r="J39" s="87"/>
      <c r="K39" s="86"/>
      <c r="L39" s="87"/>
      <c r="M39" s="87"/>
      <c r="N39" s="86"/>
      <c r="O39" s="86"/>
      <c r="P39" s="86"/>
      <c r="Q39" s="269"/>
      <c r="R39" s="87"/>
      <c r="S39" s="87"/>
      <c r="T39" s="87"/>
      <c r="U39" s="87"/>
      <c r="V39" s="272"/>
      <c r="Y39" s="223" t="s">
        <v>0</v>
      </c>
    </row>
    <row r="40" spans="2:25" ht="50.25" customHeight="1" x14ac:dyDescent="0.3">
      <c r="B40" s="221" t="str">
        <f>IF(C40="","",_xlfn.XLOOKUP(C40,経費NO.!$C$2:$C$18,経費NO.!$B$2:$B$18)&amp;"_"&amp;COUNTIF($C$29:C40,C40))</f>
        <v/>
      </c>
      <c r="C40" s="264"/>
      <c r="D40" s="87"/>
      <c r="E40" s="87"/>
      <c r="F40" s="87"/>
      <c r="G40" s="265"/>
      <c r="H40" s="265"/>
      <c r="I40" s="87"/>
      <c r="J40" s="87"/>
      <c r="K40" s="86"/>
      <c r="L40" s="87"/>
      <c r="M40" s="87"/>
      <c r="N40" s="86"/>
      <c r="O40" s="86"/>
      <c r="P40" s="86"/>
      <c r="Q40" s="269"/>
      <c r="R40" s="87"/>
      <c r="S40" s="87"/>
      <c r="T40" s="87"/>
      <c r="U40" s="87"/>
      <c r="V40" s="272"/>
      <c r="Y40" s="223" t="s">
        <v>0</v>
      </c>
    </row>
    <row r="41" spans="2:25" ht="50.25" customHeight="1" x14ac:dyDescent="0.3">
      <c r="B41" s="221" t="str">
        <f>IF(C41="","",_xlfn.XLOOKUP(C41,経費NO.!$C$2:$C$18,経費NO.!$B$2:$B$18)&amp;"_"&amp;COUNTIF($C$29:C41,C41))</f>
        <v/>
      </c>
      <c r="C41" s="264"/>
      <c r="D41" s="87"/>
      <c r="E41" s="87"/>
      <c r="F41" s="87"/>
      <c r="G41" s="265"/>
      <c r="H41" s="265"/>
      <c r="I41" s="87"/>
      <c r="J41" s="87"/>
      <c r="K41" s="86"/>
      <c r="L41" s="87"/>
      <c r="M41" s="87"/>
      <c r="N41" s="86"/>
      <c r="O41" s="86"/>
      <c r="P41" s="87"/>
      <c r="Q41" s="271"/>
      <c r="R41" s="87"/>
      <c r="S41" s="87"/>
      <c r="T41" s="87"/>
      <c r="U41" s="87"/>
      <c r="V41" s="272"/>
      <c r="Y41" s="223" t="s">
        <v>0</v>
      </c>
    </row>
    <row r="42" spans="2:25" ht="50.25" customHeight="1" x14ac:dyDescent="0.3">
      <c r="B42" s="221" t="str">
        <f>IF(C42="","",_xlfn.XLOOKUP(C42,経費NO.!$C$2:$C$18,経費NO.!$B$2:$B$18)&amp;"_"&amp;COUNTIF($C$29:C42,C42))</f>
        <v/>
      </c>
      <c r="C42" s="264"/>
      <c r="D42" s="87"/>
      <c r="E42" s="87"/>
      <c r="F42" s="87"/>
      <c r="G42" s="265"/>
      <c r="H42" s="265"/>
      <c r="I42" s="87"/>
      <c r="J42" s="87"/>
      <c r="K42" s="86"/>
      <c r="L42" s="87"/>
      <c r="M42" s="87"/>
      <c r="N42" s="86"/>
      <c r="O42" s="86"/>
      <c r="P42" s="86"/>
      <c r="Q42" s="269"/>
      <c r="R42" s="87"/>
      <c r="S42" s="87"/>
      <c r="T42" s="87"/>
      <c r="U42" s="87"/>
      <c r="V42" s="272"/>
      <c r="Y42" s="223" t="s">
        <v>0</v>
      </c>
    </row>
    <row r="43" spans="2:25" ht="50.25" customHeight="1" x14ac:dyDescent="0.3">
      <c r="B43" s="221" t="str">
        <f>IF(C43="","",_xlfn.XLOOKUP(C43,経費NO.!$C$2:$C$18,経費NO.!$B$2:$B$18)&amp;"_"&amp;COUNTIF($C$29:C43,C43))</f>
        <v/>
      </c>
      <c r="C43" s="264"/>
      <c r="D43" s="87"/>
      <c r="E43" s="87"/>
      <c r="F43" s="87"/>
      <c r="G43" s="265"/>
      <c r="H43" s="265"/>
      <c r="I43" s="87"/>
      <c r="J43" s="87"/>
      <c r="K43" s="86"/>
      <c r="L43" s="87"/>
      <c r="M43" s="87"/>
      <c r="N43" s="87"/>
      <c r="O43" s="87"/>
      <c r="P43" s="87"/>
      <c r="Q43" s="271"/>
      <c r="R43" s="87"/>
      <c r="S43" s="87"/>
      <c r="T43" s="87"/>
      <c r="U43" s="87"/>
      <c r="V43" s="272"/>
      <c r="Y43" s="223" t="s">
        <v>0</v>
      </c>
    </row>
    <row r="44" spans="2:25" ht="50.25" customHeight="1" x14ac:dyDescent="0.3">
      <c r="B44" s="221" t="str">
        <f>IF(C44="","",_xlfn.XLOOKUP(C44,経費NO.!$C$2:$C$18,経費NO.!$B$2:$B$18)&amp;"_"&amp;COUNTIF($C$29:C44,C44))</f>
        <v/>
      </c>
      <c r="C44" s="264"/>
      <c r="D44" s="87"/>
      <c r="E44" s="87"/>
      <c r="F44" s="87"/>
      <c r="G44" s="265"/>
      <c r="H44" s="265"/>
      <c r="I44" s="87"/>
      <c r="J44" s="87"/>
      <c r="K44" s="86"/>
      <c r="L44" s="87"/>
      <c r="M44" s="87"/>
      <c r="N44" s="87"/>
      <c r="O44" s="87"/>
      <c r="P44" s="87"/>
      <c r="Q44" s="271"/>
      <c r="R44" s="87"/>
      <c r="S44" s="87"/>
      <c r="T44" s="87"/>
      <c r="U44" s="87"/>
      <c r="V44" s="272"/>
      <c r="Y44" s="223" t="s">
        <v>0</v>
      </c>
    </row>
    <row r="45" spans="2:25" ht="50.25" customHeight="1" x14ac:dyDescent="0.3">
      <c r="B45" s="221" t="str">
        <f>IF(C45="","",_xlfn.XLOOKUP(C45,経費NO.!$C$2:$C$18,経費NO.!$B$2:$B$18)&amp;"_"&amp;COUNTIF($C$29:C45,C45))</f>
        <v/>
      </c>
      <c r="C45" s="264"/>
      <c r="D45" s="87"/>
      <c r="E45" s="87"/>
      <c r="F45" s="87"/>
      <c r="G45" s="265"/>
      <c r="H45" s="265"/>
      <c r="I45" s="87"/>
      <c r="J45" s="87"/>
      <c r="K45" s="86"/>
      <c r="L45" s="87"/>
      <c r="M45" s="87"/>
      <c r="N45" s="87"/>
      <c r="O45" s="87"/>
      <c r="P45" s="87"/>
      <c r="Q45" s="271"/>
      <c r="R45" s="87"/>
      <c r="S45" s="87"/>
      <c r="T45" s="87"/>
      <c r="U45" s="87"/>
      <c r="V45" s="272"/>
      <c r="Y45" s="223" t="s">
        <v>0</v>
      </c>
    </row>
    <row r="46" spans="2:25" ht="50.25" customHeight="1" x14ac:dyDescent="0.3">
      <c r="B46" s="221" t="str">
        <f>IF(C46="","",_xlfn.XLOOKUP(C46,経費NO.!$C$2:$C$18,経費NO.!$B$2:$B$18)&amp;"_"&amp;COUNTIF($C$29:C46,C46))</f>
        <v/>
      </c>
      <c r="C46" s="264"/>
      <c r="D46" s="87"/>
      <c r="E46" s="87"/>
      <c r="F46" s="87"/>
      <c r="G46" s="265"/>
      <c r="H46" s="265"/>
      <c r="I46" s="87"/>
      <c r="J46" s="87"/>
      <c r="K46" s="86"/>
      <c r="L46" s="87"/>
      <c r="M46" s="87"/>
      <c r="N46" s="87"/>
      <c r="O46" s="87"/>
      <c r="P46" s="87"/>
      <c r="Q46" s="271"/>
      <c r="R46" s="87"/>
      <c r="S46" s="87"/>
      <c r="T46" s="87"/>
      <c r="U46" s="87"/>
      <c r="V46" s="272"/>
      <c r="Y46" s="223" t="s">
        <v>0</v>
      </c>
    </row>
    <row r="47" spans="2:25" ht="50.25" customHeight="1" x14ac:dyDescent="0.3">
      <c r="B47" s="221" t="str">
        <f>IF(C47="","",_xlfn.XLOOKUP(C47,経費NO.!$C$2:$C$18,経費NO.!$B$2:$B$18)&amp;"_"&amp;COUNTIF($C$29:C47,C47))</f>
        <v/>
      </c>
      <c r="C47" s="264"/>
      <c r="D47" s="87"/>
      <c r="E47" s="87"/>
      <c r="F47" s="87"/>
      <c r="G47" s="265"/>
      <c r="H47" s="265"/>
      <c r="I47" s="87"/>
      <c r="J47" s="87"/>
      <c r="K47" s="86"/>
      <c r="L47" s="87"/>
      <c r="M47" s="87"/>
      <c r="N47" s="87"/>
      <c r="O47" s="87"/>
      <c r="P47" s="87"/>
      <c r="Q47" s="271"/>
      <c r="R47" s="87"/>
      <c r="S47" s="87"/>
      <c r="T47" s="87"/>
      <c r="U47" s="87"/>
      <c r="V47" s="272"/>
      <c r="Y47" s="223" t="s">
        <v>0</v>
      </c>
    </row>
    <row r="48" spans="2:25" ht="50.25" customHeight="1" x14ac:dyDescent="0.3">
      <c r="B48" s="262" t="str">
        <f>IF(C48="","",_xlfn.XLOOKUP(C48,経費NO.!$C$2:$C$18,経費NO.!$B$2:$B$18)&amp;"_"&amp;COUNTIF($C$29:C48,C48))</f>
        <v/>
      </c>
      <c r="C48" s="273"/>
      <c r="D48" s="88"/>
      <c r="E48" s="88"/>
      <c r="F48" s="88"/>
      <c r="G48" s="274"/>
      <c r="H48" s="274"/>
      <c r="I48" s="88"/>
      <c r="J48" s="88"/>
      <c r="K48" s="86"/>
      <c r="L48" s="88"/>
      <c r="M48" s="88"/>
      <c r="N48" s="88"/>
      <c r="O48" s="88"/>
      <c r="P48" s="88"/>
      <c r="Q48" s="275"/>
      <c r="R48" s="88"/>
      <c r="S48" s="88"/>
      <c r="T48" s="88"/>
      <c r="U48" s="88"/>
      <c r="V48" s="276"/>
      <c r="Y48" s="223" t="s">
        <v>0</v>
      </c>
    </row>
    <row r="49" spans="1:26" x14ac:dyDescent="0.3">
      <c r="B49" s="263" t="s">
        <v>165</v>
      </c>
      <c r="Y49" s="223" t="s">
        <v>0</v>
      </c>
    </row>
    <row r="50" spans="1:26" x14ac:dyDescent="0.3">
      <c r="B50" s="263"/>
    </row>
    <row r="51" spans="1:26" x14ac:dyDescent="0.3">
      <c r="A51" s="222" t="s">
        <v>0</v>
      </c>
      <c r="B51" s="222" t="s">
        <v>0</v>
      </c>
      <c r="C51" s="222" t="s">
        <v>0</v>
      </c>
      <c r="D51" s="222" t="s">
        <v>0</v>
      </c>
      <c r="E51" s="222" t="s">
        <v>0</v>
      </c>
      <c r="F51" s="222" t="s">
        <v>0</v>
      </c>
      <c r="G51" s="222" t="s">
        <v>0</v>
      </c>
      <c r="H51" s="222" t="s">
        <v>0</v>
      </c>
      <c r="I51" s="222" t="s">
        <v>0</v>
      </c>
      <c r="J51" s="222" t="s">
        <v>0</v>
      </c>
      <c r="K51" s="222" t="s">
        <v>0</v>
      </c>
      <c r="L51" s="222" t="s">
        <v>0</v>
      </c>
      <c r="M51" s="222" t="s">
        <v>0</v>
      </c>
      <c r="N51" s="222" t="s">
        <v>0</v>
      </c>
      <c r="O51" s="222" t="s">
        <v>0</v>
      </c>
      <c r="P51" s="222" t="s">
        <v>0</v>
      </c>
      <c r="Q51" s="222" t="s">
        <v>0</v>
      </c>
      <c r="R51" s="222" t="s">
        <v>0</v>
      </c>
      <c r="S51" s="222" t="s">
        <v>0</v>
      </c>
      <c r="T51" s="222" t="s">
        <v>0</v>
      </c>
      <c r="U51" s="223" t="s">
        <v>0</v>
      </c>
      <c r="V51" s="223" t="s">
        <v>0</v>
      </c>
      <c r="W51" s="223" t="s">
        <v>0</v>
      </c>
      <c r="X51" s="223" t="s">
        <v>0</v>
      </c>
      <c r="Y51" s="223" t="s">
        <v>0</v>
      </c>
      <c r="Z51" s="222"/>
    </row>
  </sheetData>
  <sheetProtection algorithmName="SHA-512" hashValue="MT0BsTvIStYilKxKlPqz+6IUkWYBe9fd+8o3LDA44/YBm47NaIiDchDboU6eIZ7PcHZCMDBmwmNjvm0U0XxC3w==" saltValue="yEAhJmu3LKxtDgxZAKFp+A==" spinCount="100000" sheet="1" objects="1" scenarios="1" selectLockedCells="1"/>
  <mergeCells count="5">
    <mergeCell ref="AE20:AE23"/>
    <mergeCell ref="AA20:AA23"/>
    <mergeCell ref="AB20:AB23"/>
    <mergeCell ref="AC20:AC23"/>
    <mergeCell ref="AD20:AD23"/>
  </mergeCells>
  <phoneticPr fontId="4"/>
  <conditionalFormatting sqref="C29:C48">
    <cfRule type="expression" dxfId="277" priority="42">
      <formula>IF($C29&lt;&gt;"",TRUE,FALSE)</formula>
    </cfRule>
  </conditionalFormatting>
  <conditionalFormatting sqref="D5:D20 B16:B19 O25">
    <cfRule type="cellIs" dxfId="276" priority="57" operator="equal">
      <formula>"入力不要"</formula>
    </cfRule>
    <cfRule type="cellIs" dxfId="275" priority="58" operator="equal">
      <formula>"該当必須"</formula>
    </cfRule>
    <cfRule type="cellIs" dxfId="274" priority="59" operator="equal">
      <formula>"必須"</formula>
    </cfRule>
  </conditionalFormatting>
  <conditionalFormatting sqref="D29:D48">
    <cfRule type="expression" dxfId="273" priority="49">
      <formula>IF(D29&lt;&gt;"",TRUE,FALSE)</formula>
    </cfRule>
    <cfRule type="expression" dxfId="272" priority="50">
      <formula>IF(C29&lt;&gt;"",TRUE,FALSE)</formula>
    </cfRule>
  </conditionalFormatting>
  <conditionalFormatting sqref="E29:E48">
    <cfRule type="expression" dxfId="271" priority="47">
      <formula>IF(E29&lt;&gt;"",TRUE,FALSE)</formula>
    </cfRule>
    <cfRule type="expression" dxfId="270" priority="48">
      <formula>IF(D29&lt;&gt;"",TRUE,FALSE)</formula>
    </cfRule>
  </conditionalFormatting>
  <conditionalFormatting sqref="F29:F48">
    <cfRule type="expression" dxfId="269" priority="45">
      <formula>IF(F29&lt;&gt;"",TRUE,FALSE)</formula>
    </cfRule>
    <cfRule type="expression" dxfId="268" priority="46">
      <formula>IF(E29&lt;&gt;"",TRUE,FALSE)</formula>
    </cfRule>
  </conditionalFormatting>
  <conditionalFormatting sqref="G29:G48">
    <cfRule type="expression" dxfId="267" priority="44">
      <formula>IF(F29&lt;&gt;"",TRUE,FALSE)</formula>
    </cfRule>
    <cfRule type="expression" dxfId="266" priority="43">
      <formula>IF(G29&lt;&gt;"",TRUE,FALSE)</formula>
    </cfRule>
  </conditionalFormatting>
  <conditionalFormatting sqref="H29:H48">
    <cfRule type="expression" dxfId="265" priority="41">
      <formula>IF(G29&lt;&gt;"",TRUE,FALSE)</formula>
    </cfRule>
    <cfRule type="expression" dxfId="264" priority="40">
      <formula>IF(H29&lt;&gt;"",TRUE,FALSE)</formula>
    </cfRule>
  </conditionalFormatting>
  <conditionalFormatting sqref="I29:I48">
    <cfRule type="expression" dxfId="263" priority="37">
      <formula>IF(I29="提出なし",TRUE,FALSE)</formula>
    </cfRule>
    <cfRule type="expression" dxfId="262" priority="39">
      <formula>IF(H29&lt;&gt;"",TRUE,FALSE)</formula>
    </cfRule>
    <cfRule type="expression" dxfId="261" priority="38">
      <formula>IF(I29="提出あり",TRUE,FALSE)</formula>
    </cfRule>
  </conditionalFormatting>
  <conditionalFormatting sqref="J29:J48">
    <cfRule type="expression" dxfId="260" priority="34">
      <formula>IF(J29="提出なし",TRUE,FALSE)</formula>
    </cfRule>
    <cfRule type="expression" dxfId="259" priority="35">
      <formula>IF(J29="提出あり",TRUE,FALSE)</formula>
    </cfRule>
    <cfRule type="expression" dxfId="258" priority="36">
      <formula>IF(I29="提出あり",TRUE,FALSE)</formula>
    </cfRule>
  </conditionalFormatting>
  <conditionalFormatting sqref="K29:K48">
    <cfRule type="expression" dxfId="257" priority="9">
      <formula>IF($M29="提出なし",TRUE,FALSE)</formula>
    </cfRule>
    <cfRule type="expression" dxfId="256" priority="10">
      <formula>IF($L29="提出なし",TRUE,FALSE)</formula>
    </cfRule>
    <cfRule type="expression" dxfId="255" priority="11">
      <formula>IF($K29&lt;&gt;"",TRUE,FALSE)</formula>
    </cfRule>
    <cfRule type="expression" dxfId="254" priority="12">
      <formula>IF($J29="提出あり",TRUE,FALSE)</formula>
    </cfRule>
  </conditionalFormatting>
  <conditionalFormatting sqref="L29:L48">
    <cfRule type="expression" dxfId="253" priority="32">
      <formula>IF(L29&lt;&gt;"",TRUE,FALSE)</formula>
    </cfRule>
    <cfRule type="expression" dxfId="252" priority="28">
      <formula>IF($L29="提出なし",TRUE,FALSE)</formula>
    </cfRule>
    <cfRule type="expression" dxfId="251" priority="33">
      <formula>IF($K29=$K$24,TRUE,FALSE)</formula>
    </cfRule>
  </conditionalFormatting>
  <conditionalFormatting sqref="M29:M48">
    <cfRule type="expression" dxfId="250" priority="30">
      <formula>IF($K29=$K$25,TRUE,FALSE)</formula>
    </cfRule>
    <cfRule type="expression" dxfId="249" priority="29">
      <formula>IF(M29="提出あり",TRUE,FALSE)</formula>
    </cfRule>
    <cfRule type="expression" dxfId="248" priority="27">
      <formula>IF($M29="提出なし",TRUE,FALSE)</formula>
    </cfRule>
  </conditionalFormatting>
  <conditionalFormatting sqref="N29:N48">
    <cfRule type="expression" dxfId="247" priority="5">
      <formula>IF($N29&lt;&gt;"",TRUE,FALSE)</formula>
    </cfRule>
    <cfRule type="expression" dxfId="246" priority="6">
      <formula>IF($K29=$K$26,TRUE,FALSE)</formula>
    </cfRule>
  </conditionalFormatting>
  <conditionalFormatting sqref="O29:O48">
    <cfRule type="expression" dxfId="245" priority="208">
      <formula>IF($O29&lt;&gt;"",TRUE,FALSE)</formula>
    </cfRule>
    <cfRule type="expression" dxfId="244" priority="209">
      <formula>IF($N29=$N$24,TRUE,FALSE)</formula>
    </cfRule>
  </conditionalFormatting>
  <conditionalFormatting sqref="P29:P48">
    <cfRule type="expression" dxfId="243" priority="207">
      <formula>IF($L29="提出あり",TRUE,FALSE)</formula>
    </cfRule>
    <cfRule type="expression" dxfId="242" priority="206">
      <formula>IF($P29&lt;&gt;"",TRUE,FALSE)</formula>
    </cfRule>
  </conditionalFormatting>
  <conditionalFormatting sqref="Q29:Q48">
    <cfRule type="expression" dxfId="241" priority="20">
      <formula>IF($P29&lt;&gt;"",TRUE,FALSE)</formula>
    </cfRule>
    <cfRule type="expression" dxfId="240" priority="19">
      <formula>IF($Q29&lt;&gt;"",TRUE,FALSE)</formula>
    </cfRule>
  </conditionalFormatting>
  <conditionalFormatting sqref="R29:R48">
    <cfRule type="expression" dxfId="239" priority="3">
      <formula>IF(R29&lt;&gt;"",TRUE,FALSE)</formula>
    </cfRule>
  </conditionalFormatting>
  <conditionalFormatting sqref="S29:S48">
    <cfRule type="expression" dxfId="237" priority="17">
      <formula>IF($S29&lt;&gt;"",TRUE,FALSE)</formula>
    </cfRule>
    <cfRule type="expression" dxfId="236" priority="210">
      <formula>IF($R29&lt;&gt;"",TRUE,FALSE)</formula>
    </cfRule>
  </conditionalFormatting>
  <conditionalFormatting sqref="T29:T48">
    <cfRule type="expression" dxfId="235" priority="2">
      <formula>IF($S29="該当あり",TRUE,FALSE)</formula>
    </cfRule>
    <cfRule type="expression" dxfId="234" priority="1">
      <formula>IF($T29&lt;&gt;"",TRUE,FALSE)</formula>
    </cfRule>
  </conditionalFormatting>
  <conditionalFormatting sqref="U29:U48">
    <cfRule type="expression" dxfId="233" priority="212">
      <formula>IF($U29&lt;&gt;"",TRUE,FALSE)</formula>
    </cfRule>
    <cfRule type="expression" dxfId="232" priority="213">
      <formula>IF($T29=$T$26,TRUE,FALSE)</formula>
    </cfRule>
  </conditionalFormatting>
  <conditionalFormatting sqref="V29:V48">
    <cfRule type="expression" dxfId="231" priority="14">
      <formula>IF($C29&lt;&gt;"",TRUE,FALSE)</formula>
    </cfRule>
  </conditionalFormatting>
  <dataValidations count="7">
    <dataValidation type="list" allowBlank="1" showInputMessage="1" showErrorMessage="1" sqref="I29:I48" xr:uid="{21D32B65-44E1-4CD8-9700-507BBF7A79B4}">
      <formula1>$I$25:$I$26</formula1>
    </dataValidation>
    <dataValidation type="list" allowBlank="1" showInputMessage="1" showErrorMessage="1" sqref="J29:J48" xr:uid="{3CCAD1B7-FD46-4428-BA5A-C392C85BDE5C}">
      <formula1>$J$25:$J$26</formula1>
    </dataValidation>
    <dataValidation type="list" allowBlank="1" showInputMessage="1" showErrorMessage="1" sqref="L29:M48" xr:uid="{7E25E782-DC95-478E-8326-97AACFA1AEC5}">
      <formula1>$L$25:$L$26</formula1>
    </dataValidation>
    <dataValidation type="list" allowBlank="1" showInputMessage="1" showErrorMessage="1" sqref="A29:A42" xr:uid="{66A15A59-5AF8-4C91-97CA-ED3FFF1D570F}">
      <formula1>$A$27</formula1>
    </dataValidation>
    <dataValidation type="list" allowBlank="1" showInputMessage="1" showErrorMessage="1" sqref="N29:N48" xr:uid="{BE9A0D10-975B-4029-B9B0-3F6FF188A85E}">
      <formula1>$N$24:$N$26</formula1>
    </dataValidation>
    <dataValidation type="list" allowBlank="1" showInputMessage="1" showErrorMessage="1" sqref="S29:S48" xr:uid="{D37260F6-27D8-4A41-B997-8BA7D2DB48E7}">
      <formula1>$S$25:$S$26</formula1>
    </dataValidation>
    <dataValidation type="list" allowBlank="1" showInputMessage="1" showErrorMessage="1" sqref="T29:T48" xr:uid="{848CFB7E-D592-44A8-B85E-60350158BEF3}">
      <formula1>$T$21:$T$26</formula1>
    </dataValidation>
  </dataValidations>
  <pageMargins left="0.7" right="0.7" top="0.75" bottom="0.75" header="0.3" footer="0.3"/>
  <pageSetup paperSize="9" scale="11"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4" id="{E2D6E8E2-EDA7-420D-8E4D-EBCA485B3E26}">
            <xm:f>IF(AND($C29=経費NO.!$C$5,OR($M29="提出あり",$Q29&lt;&gt;"")),TRUE,FALSE)</xm:f>
            <x14:dxf>
              <fill>
                <patternFill>
                  <bgColor theme="4" tint="0.79998168889431442"/>
                </patternFill>
              </fill>
            </x14:dxf>
          </x14:cfRule>
          <xm:sqref>R29:R48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97A1633-EE42-4ADD-9434-3268F927FCA3}">
          <x14:formula1>
            <xm:f>IF($C29=経費NO.!$C$4,$K$24:$K$26,$K$24:$K$25)</xm:f>
          </x14:formula1>
          <xm:sqref>K29:K48</xm:sqref>
        </x14:dataValidation>
        <x14:dataValidation type="list" allowBlank="1" showInputMessage="1" showErrorMessage="1" xr:uid="{35127501-B9B8-45D0-B52F-D4146C7B063E}">
          <x14:formula1>
            <xm:f>経費NO.!$C$3:$C$5</xm:f>
          </x14:formula1>
          <xm:sqref>C29:C48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E2B8D-CFF5-4EE2-A508-1416CF492EC5}">
  <sheetPr>
    <tabColor theme="5" tint="0.59999389629810485"/>
  </sheetPr>
  <dimension ref="A1:N51"/>
  <sheetViews>
    <sheetView showGridLines="0" view="pageBreakPreview" zoomScale="70" zoomScaleNormal="47" zoomScaleSheetLayoutView="7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8" width="30.6640625" style="223" customWidth="1"/>
    <col min="9" max="11" width="45.6640625" style="223" customWidth="1"/>
    <col min="12" max="12" width="60.6640625" style="223" customWidth="1"/>
    <col min="13" max="16384" width="9.109375" style="223"/>
  </cols>
  <sheetData>
    <row r="1" spans="2:14" x14ac:dyDescent="0.3">
      <c r="N1" s="222" t="s">
        <v>166</v>
      </c>
    </row>
    <row r="2" spans="2:14" ht="20.399999999999999" x14ac:dyDescent="0.3">
      <c r="B2" s="277" t="s">
        <v>107</v>
      </c>
      <c r="C2" s="278" t="s">
        <v>167</v>
      </c>
      <c r="E2" s="226"/>
      <c r="N2" s="222" t="s">
        <v>166</v>
      </c>
    </row>
    <row r="3" spans="2:14" x14ac:dyDescent="0.3">
      <c r="B3" s="108"/>
      <c r="C3" s="227"/>
      <c r="D3" s="228"/>
      <c r="N3" s="222" t="s">
        <v>166</v>
      </c>
    </row>
    <row r="4" spans="2:14" ht="20.399999999999999" x14ac:dyDescent="0.3">
      <c r="B4" s="229" t="s">
        <v>3</v>
      </c>
      <c r="C4" s="230"/>
      <c r="D4" s="231"/>
      <c r="E4" s="230"/>
      <c r="F4" s="230"/>
      <c r="G4" s="230"/>
      <c r="H4" s="230"/>
      <c r="I4" s="232"/>
      <c r="N4" s="222" t="s">
        <v>166</v>
      </c>
    </row>
    <row r="5" spans="2:14" ht="20.399999999999999" x14ac:dyDescent="0.3">
      <c r="B5" s="233" t="s">
        <v>109</v>
      </c>
      <c r="C5" s="234"/>
      <c r="D5" s="235"/>
      <c r="E5" s="236"/>
      <c r="F5" s="234"/>
      <c r="G5" s="234"/>
      <c r="H5" s="234"/>
      <c r="I5" s="237"/>
      <c r="N5" s="222" t="s">
        <v>166</v>
      </c>
    </row>
    <row r="6" spans="2:14" ht="20.399999999999999" x14ac:dyDescent="0.3">
      <c r="B6" s="238" t="s">
        <v>110</v>
      </c>
      <c r="C6" s="234"/>
      <c r="D6" s="114"/>
      <c r="E6" s="114"/>
      <c r="F6" s="114"/>
      <c r="G6" s="114"/>
      <c r="H6" s="114"/>
      <c r="I6" s="239"/>
      <c r="J6" s="114"/>
      <c r="K6" s="114"/>
      <c r="L6" s="114"/>
      <c r="N6" s="222" t="s">
        <v>166</v>
      </c>
    </row>
    <row r="7" spans="2:14" ht="20.399999999999999" x14ac:dyDescent="0.3">
      <c r="B7" s="238" t="s">
        <v>111</v>
      </c>
      <c r="C7" s="234"/>
      <c r="D7" s="114"/>
      <c r="E7" s="114"/>
      <c r="F7" s="114"/>
      <c r="G7" s="114"/>
      <c r="H7" s="114"/>
      <c r="I7" s="239"/>
      <c r="J7" s="114"/>
      <c r="K7" s="114"/>
      <c r="L7" s="114"/>
      <c r="N7" s="222" t="s">
        <v>166</v>
      </c>
    </row>
    <row r="8" spans="2:14" ht="20.399999999999999" x14ac:dyDescent="0.3">
      <c r="B8" s="238" t="s">
        <v>112</v>
      </c>
      <c r="C8" s="234"/>
      <c r="D8" s="114"/>
      <c r="E8" s="114"/>
      <c r="F8" s="114"/>
      <c r="G8" s="114"/>
      <c r="H8" s="114"/>
      <c r="I8" s="239"/>
      <c r="J8" s="114"/>
      <c r="K8" s="114"/>
      <c r="L8" s="114"/>
      <c r="N8" s="222" t="s">
        <v>166</v>
      </c>
    </row>
    <row r="9" spans="2:14" ht="20.399999999999999" x14ac:dyDescent="0.3">
      <c r="B9" s="238" t="s">
        <v>113</v>
      </c>
      <c r="C9" s="234"/>
      <c r="D9" s="114"/>
      <c r="E9" s="114"/>
      <c r="F9" s="114"/>
      <c r="G9" s="114"/>
      <c r="H9" s="114"/>
      <c r="I9" s="239"/>
      <c r="J9" s="114"/>
      <c r="K9" s="114"/>
      <c r="L9" s="114"/>
      <c r="N9" s="222" t="s">
        <v>166</v>
      </c>
    </row>
    <row r="10" spans="2:14" ht="20.399999999999999" x14ac:dyDescent="0.3">
      <c r="B10" s="238" t="s">
        <v>114</v>
      </c>
      <c r="C10" s="234"/>
      <c r="D10" s="114"/>
      <c r="E10" s="114"/>
      <c r="F10" s="114"/>
      <c r="G10" s="114"/>
      <c r="H10" s="114"/>
      <c r="I10" s="239"/>
      <c r="J10" s="114"/>
      <c r="K10" s="114"/>
      <c r="L10" s="114"/>
      <c r="N10" s="222" t="s">
        <v>166</v>
      </c>
    </row>
    <row r="11" spans="2:14" ht="20.399999999999999" x14ac:dyDescent="0.3">
      <c r="B11" s="238" t="s">
        <v>115</v>
      </c>
      <c r="C11" s="234"/>
      <c r="D11" s="114"/>
      <c r="E11" s="114"/>
      <c r="F11" s="114"/>
      <c r="G11" s="114"/>
      <c r="H11" s="114"/>
      <c r="I11" s="239"/>
      <c r="J11" s="114"/>
      <c r="K11" s="114"/>
      <c r="L11" s="114"/>
      <c r="N11" s="222" t="s">
        <v>166</v>
      </c>
    </row>
    <row r="12" spans="2:14" ht="20.399999999999999" x14ac:dyDescent="0.3">
      <c r="B12" s="238" t="s">
        <v>116</v>
      </c>
      <c r="C12" s="234"/>
      <c r="D12" s="114"/>
      <c r="E12" s="114"/>
      <c r="F12" s="114"/>
      <c r="G12" s="114"/>
      <c r="H12" s="114"/>
      <c r="I12" s="239"/>
      <c r="J12" s="114"/>
      <c r="K12" s="114"/>
      <c r="L12" s="114"/>
      <c r="N12" s="222" t="s">
        <v>166</v>
      </c>
    </row>
    <row r="13" spans="2:14" ht="20.399999999999999" x14ac:dyDescent="0.3">
      <c r="B13" s="238" t="s">
        <v>117</v>
      </c>
      <c r="C13" s="234"/>
      <c r="D13" s="114"/>
      <c r="E13" s="114"/>
      <c r="F13" s="114"/>
      <c r="G13" s="114"/>
      <c r="H13" s="114"/>
      <c r="I13" s="239"/>
      <c r="J13" s="114"/>
      <c r="K13" s="114"/>
      <c r="L13" s="114"/>
      <c r="N13" s="222" t="s">
        <v>166</v>
      </c>
    </row>
    <row r="14" spans="2:14" ht="20.399999999999999" x14ac:dyDescent="0.3">
      <c r="B14" s="238" t="s">
        <v>118</v>
      </c>
      <c r="C14" s="234"/>
      <c r="D14" s="114"/>
      <c r="E14" s="114"/>
      <c r="F14" s="114"/>
      <c r="G14" s="114"/>
      <c r="H14" s="114"/>
      <c r="I14" s="239"/>
      <c r="J14" s="114"/>
      <c r="K14" s="114"/>
      <c r="L14" s="114"/>
      <c r="N14" s="222" t="s">
        <v>166</v>
      </c>
    </row>
    <row r="15" spans="2:14" ht="20.399999999999999" x14ac:dyDescent="0.3">
      <c r="B15" s="238" t="s">
        <v>119</v>
      </c>
      <c r="C15" s="234"/>
      <c r="D15" s="114"/>
      <c r="E15" s="114"/>
      <c r="F15" s="114"/>
      <c r="G15" s="114"/>
      <c r="H15" s="114"/>
      <c r="I15" s="239"/>
      <c r="J15" s="114"/>
      <c r="K15" s="114"/>
      <c r="L15" s="114"/>
      <c r="N15" s="222" t="s">
        <v>166</v>
      </c>
    </row>
    <row r="16" spans="2:14" ht="20.399999999999999" x14ac:dyDescent="0.3">
      <c r="B16" s="279" t="s">
        <v>120</v>
      </c>
      <c r="C16" s="234"/>
      <c r="D16" s="114"/>
      <c r="E16" s="114"/>
      <c r="F16" s="114"/>
      <c r="G16" s="114"/>
      <c r="H16" s="114"/>
      <c r="I16" s="239"/>
      <c r="J16" s="114"/>
      <c r="K16" s="114"/>
      <c r="L16" s="114"/>
      <c r="N16" s="222" t="s">
        <v>166</v>
      </c>
    </row>
    <row r="17" spans="1:14" ht="20.399999999999999" x14ac:dyDescent="0.3">
      <c r="B17" s="280" t="s">
        <v>168</v>
      </c>
      <c r="C17" s="243"/>
      <c r="D17" s="117"/>
      <c r="E17" s="117"/>
      <c r="F17" s="117"/>
      <c r="G17" s="117"/>
      <c r="H17" s="117"/>
      <c r="I17" s="281"/>
      <c r="J17" s="114"/>
      <c r="K17" s="114"/>
      <c r="L17" s="114"/>
      <c r="N17" s="222" t="s">
        <v>166</v>
      </c>
    </row>
    <row r="18" spans="1:14" x14ac:dyDescent="0.3">
      <c r="B18" s="241"/>
      <c r="D18" s="114"/>
      <c r="E18" s="114"/>
      <c r="F18" s="114"/>
      <c r="G18" s="114"/>
      <c r="H18" s="114"/>
      <c r="I18" s="114"/>
      <c r="J18" s="114"/>
      <c r="K18" s="114"/>
      <c r="L18" s="114"/>
      <c r="N18" s="222" t="s">
        <v>166</v>
      </c>
    </row>
    <row r="19" spans="1:14" x14ac:dyDescent="0.3">
      <c r="B19" s="241"/>
      <c r="D19" s="114"/>
      <c r="E19" s="114"/>
      <c r="F19" s="114"/>
      <c r="G19" s="114"/>
      <c r="H19" s="114"/>
      <c r="I19" s="114"/>
      <c r="J19" s="114"/>
      <c r="K19" s="114"/>
      <c r="L19" s="114"/>
      <c r="N19" s="222" t="s">
        <v>166</v>
      </c>
    </row>
    <row r="20" spans="1:14" x14ac:dyDescent="0.3">
      <c r="C20" s="282"/>
      <c r="D20" s="235"/>
      <c r="E20" s="226"/>
      <c r="N20" s="222" t="s">
        <v>166</v>
      </c>
    </row>
    <row r="21" spans="1:14" ht="16.5" customHeight="1" x14ac:dyDescent="0.3">
      <c r="C21" s="254"/>
      <c r="D21" s="235"/>
      <c r="E21" s="226"/>
      <c r="N21" s="222" t="s">
        <v>166</v>
      </c>
    </row>
    <row r="22" spans="1:14" ht="16.5" customHeight="1" x14ac:dyDescent="0.3">
      <c r="C22" s="226"/>
      <c r="D22" s="247"/>
      <c r="E22" s="226"/>
      <c r="N22" s="222" t="s">
        <v>166</v>
      </c>
    </row>
    <row r="23" spans="1:14" ht="16.5" customHeight="1" x14ac:dyDescent="0.3">
      <c r="N23" s="222" t="s">
        <v>166</v>
      </c>
    </row>
    <row r="24" spans="1:14" ht="16.5" customHeight="1" x14ac:dyDescent="0.3">
      <c r="I24" s="253"/>
      <c r="J24" s="283"/>
      <c r="K24" s="283"/>
      <c r="L24" s="253"/>
      <c r="M24" s="236"/>
      <c r="N24" s="222" t="s">
        <v>166</v>
      </c>
    </row>
    <row r="25" spans="1:14" ht="16.5" customHeight="1" x14ac:dyDescent="0.3">
      <c r="I25" s="284" t="s">
        <v>131</v>
      </c>
      <c r="J25" s="285" t="s">
        <v>131</v>
      </c>
      <c r="K25" s="285" t="s">
        <v>131</v>
      </c>
      <c r="L25" s="253"/>
      <c r="M25" s="236"/>
      <c r="N25" s="222" t="s">
        <v>166</v>
      </c>
    </row>
    <row r="26" spans="1:14" x14ac:dyDescent="0.3">
      <c r="D26" s="247"/>
      <c r="I26" s="249" t="s">
        <v>169</v>
      </c>
      <c r="J26" s="249" t="s">
        <v>169</v>
      </c>
      <c r="K26" s="249" t="s">
        <v>169</v>
      </c>
      <c r="N26" s="222" t="s">
        <v>166</v>
      </c>
    </row>
    <row r="27" spans="1:14" x14ac:dyDescent="0.3">
      <c r="C27" s="255" t="s">
        <v>141</v>
      </c>
      <c r="G27" s="255" t="s">
        <v>142</v>
      </c>
      <c r="H27" s="255" t="s">
        <v>142</v>
      </c>
      <c r="I27" s="255" t="s">
        <v>141</v>
      </c>
      <c r="J27" s="255" t="s">
        <v>141</v>
      </c>
      <c r="K27" s="255" t="s">
        <v>141</v>
      </c>
      <c r="N27" s="222" t="s">
        <v>166</v>
      </c>
    </row>
    <row r="28" spans="1:14" s="261" customFormat="1" ht="50.1" customHeight="1" thickBot="1" x14ac:dyDescent="0.35">
      <c r="A28" s="223"/>
      <c r="B28" s="257" t="s">
        <v>170</v>
      </c>
      <c r="C28" s="258" t="s">
        <v>171</v>
      </c>
      <c r="D28" s="258" t="s">
        <v>172</v>
      </c>
      <c r="E28" s="258" t="s">
        <v>173</v>
      </c>
      <c r="F28" s="259" t="s">
        <v>174</v>
      </c>
      <c r="G28" s="259" t="s">
        <v>360</v>
      </c>
      <c r="H28" s="259" t="s">
        <v>361</v>
      </c>
      <c r="I28" s="259" t="s">
        <v>175</v>
      </c>
      <c r="J28" s="259" t="s">
        <v>176</v>
      </c>
      <c r="K28" s="259" t="s">
        <v>177</v>
      </c>
      <c r="L28" s="260" t="s">
        <v>164</v>
      </c>
      <c r="N28" s="222" t="s">
        <v>166</v>
      </c>
    </row>
    <row r="29" spans="1:14" ht="50.25" customHeight="1" thickTop="1" x14ac:dyDescent="0.3">
      <c r="B29" s="221" t="str">
        <f>IF(C29="","",_xlfn.XLOOKUP(C29,経費NO.!$C$2:$C$18,経費NO.!$B$2:$B$18)&amp;"_"&amp;COUNTIF($C$29:C29,C29))</f>
        <v/>
      </c>
      <c r="C29" s="264"/>
      <c r="D29" s="87"/>
      <c r="E29" s="87"/>
      <c r="F29" s="87"/>
      <c r="G29" s="265"/>
      <c r="H29" s="265"/>
      <c r="I29" s="86"/>
      <c r="J29" s="86"/>
      <c r="K29" s="86"/>
      <c r="L29" s="272"/>
      <c r="N29" s="222" t="s">
        <v>166</v>
      </c>
    </row>
    <row r="30" spans="1:14" ht="50.25" customHeight="1" x14ac:dyDescent="0.3">
      <c r="B30" s="221" t="str">
        <f>IF(C30="","",_xlfn.XLOOKUP(C30,経費NO.!$C$2:$C$18,経費NO.!$B$2:$B$18)&amp;"_"&amp;COUNTIF($C$29:C30,C30))</f>
        <v/>
      </c>
      <c r="C30" s="264"/>
      <c r="D30" s="87"/>
      <c r="E30" s="87"/>
      <c r="F30" s="87"/>
      <c r="G30" s="265"/>
      <c r="H30" s="265"/>
      <c r="I30" s="86"/>
      <c r="J30" s="86"/>
      <c r="K30" s="86"/>
      <c r="L30" s="272"/>
      <c r="N30" s="222" t="s">
        <v>166</v>
      </c>
    </row>
    <row r="31" spans="1:14" ht="50.25" customHeight="1" x14ac:dyDescent="0.3">
      <c r="B31" s="221" t="str">
        <f>IF(C31="","",_xlfn.XLOOKUP(C31,経費NO.!$C$2:$C$18,経費NO.!$B$2:$B$18)&amp;"_"&amp;COUNTIF($C$29:C31,C31))</f>
        <v/>
      </c>
      <c r="C31" s="264"/>
      <c r="D31" s="87"/>
      <c r="E31" s="87"/>
      <c r="F31" s="87"/>
      <c r="G31" s="265"/>
      <c r="H31" s="265"/>
      <c r="I31" s="86"/>
      <c r="J31" s="86"/>
      <c r="K31" s="86"/>
      <c r="L31" s="272"/>
      <c r="N31" s="222" t="s">
        <v>166</v>
      </c>
    </row>
    <row r="32" spans="1:14" ht="50.25" customHeight="1" x14ac:dyDescent="0.3">
      <c r="B32" s="221" t="str">
        <f>IF(C32="","",_xlfn.XLOOKUP(C32,経費NO.!$C$2:$C$18,経費NO.!$B$2:$B$18)&amp;"_"&amp;COUNTIF($C$29:C32,C32))</f>
        <v/>
      </c>
      <c r="C32" s="264"/>
      <c r="D32" s="87"/>
      <c r="E32" s="87"/>
      <c r="F32" s="87"/>
      <c r="G32" s="265"/>
      <c r="H32" s="265"/>
      <c r="I32" s="86"/>
      <c r="J32" s="86"/>
      <c r="K32" s="86"/>
      <c r="L32" s="272"/>
      <c r="N32" s="222" t="s">
        <v>166</v>
      </c>
    </row>
    <row r="33" spans="2:14" ht="50.25" customHeight="1" x14ac:dyDescent="0.3">
      <c r="B33" s="221" t="str">
        <f>IF(C33="","",_xlfn.XLOOKUP(C33,経費NO.!$C$2:$C$18,経費NO.!$B$2:$B$18)&amp;"_"&amp;COUNTIF($C$29:C33,C33))</f>
        <v/>
      </c>
      <c r="C33" s="264"/>
      <c r="D33" s="87"/>
      <c r="E33" s="87"/>
      <c r="F33" s="87"/>
      <c r="G33" s="265"/>
      <c r="H33" s="265"/>
      <c r="I33" s="86"/>
      <c r="J33" s="86"/>
      <c r="K33" s="86"/>
      <c r="L33" s="272"/>
      <c r="N33" s="222" t="s">
        <v>166</v>
      </c>
    </row>
    <row r="34" spans="2:14" ht="50.25" customHeight="1" x14ac:dyDescent="0.3">
      <c r="B34" s="221" t="str">
        <f>IF(C34="","",_xlfn.XLOOKUP(C34,経費NO.!$C$2:$C$18,経費NO.!$B$2:$B$18)&amp;"_"&amp;COUNTIF($C$29:C34,C34))</f>
        <v/>
      </c>
      <c r="C34" s="264"/>
      <c r="D34" s="87"/>
      <c r="E34" s="87"/>
      <c r="F34" s="87"/>
      <c r="G34" s="265"/>
      <c r="H34" s="265"/>
      <c r="I34" s="86"/>
      <c r="J34" s="86"/>
      <c r="K34" s="86"/>
      <c r="L34" s="272"/>
      <c r="N34" s="222" t="s">
        <v>166</v>
      </c>
    </row>
    <row r="35" spans="2:14" ht="50.25" customHeight="1" x14ac:dyDescent="0.3">
      <c r="B35" s="221" t="str">
        <f>IF(C35="","",_xlfn.XLOOKUP(C35,経費NO.!$C$2:$C$18,経費NO.!$B$2:$B$18)&amp;"_"&amp;COUNTIF($C$29:C35,C35))</f>
        <v/>
      </c>
      <c r="C35" s="264"/>
      <c r="D35" s="87"/>
      <c r="E35" s="87"/>
      <c r="F35" s="87"/>
      <c r="G35" s="265"/>
      <c r="H35" s="265"/>
      <c r="I35" s="86"/>
      <c r="J35" s="86"/>
      <c r="K35" s="86"/>
      <c r="L35" s="272"/>
      <c r="N35" s="222" t="s">
        <v>166</v>
      </c>
    </row>
    <row r="36" spans="2:14" ht="50.25" customHeight="1" x14ac:dyDescent="0.3">
      <c r="B36" s="221" t="str">
        <f>IF(C36="","",_xlfn.XLOOKUP(C36,経費NO.!$C$2:$C$18,経費NO.!$B$2:$B$18)&amp;"_"&amp;COUNTIF($C$29:C36,C36))</f>
        <v/>
      </c>
      <c r="C36" s="264"/>
      <c r="D36" s="87"/>
      <c r="E36" s="87"/>
      <c r="F36" s="87"/>
      <c r="G36" s="265"/>
      <c r="H36" s="265"/>
      <c r="I36" s="86"/>
      <c r="J36" s="86"/>
      <c r="K36" s="86"/>
      <c r="L36" s="272"/>
      <c r="N36" s="222" t="s">
        <v>166</v>
      </c>
    </row>
    <row r="37" spans="2:14" ht="50.25" customHeight="1" x14ac:dyDescent="0.3">
      <c r="B37" s="221" t="str">
        <f>IF(C37="","",_xlfn.XLOOKUP(C37,経費NO.!$C$2:$C$18,経費NO.!$B$2:$B$18)&amp;"_"&amp;COUNTIF($C$29:C37,C37))</f>
        <v/>
      </c>
      <c r="C37" s="264"/>
      <c r="D37" s="87"/>
      <c r="E37" s="87"/>
      <c r="F37" s="87"/>
      <c r="G37" s="265"/>
      <c r="H37" s="265"/>
      <c r="I37" s="86"/>
      <c r="J37" s="86"/>
      <c r="K37" s="86"/>
      <c r="L37" s="272"/>
      <c r="N37" s="222" t="s">
        <v>166</v>
      </c>
    </row>
    <row r="38" spans="2:14" ht="50.25" customHeight="1" x14ac:dyDescent="0.3">
      <c r="B38" s="221" t="str">
        <f>IF(C38="","",_xlfn.XLOOKUP(C38,経費NO.!$C$2:$C$18,経費NO.!$B$2:$B$18)&amp;"_"&amp;COUNTIF($C$29:C38,C38))</f>
        <v/>
      </c>
      <c r="C38" s="264"/>
      <c r="D38" s="87"/>
      <c r="E38" s="87"/>
      <c r="F38" s="87"/>
      <c r="G38" s="265"/>
      <c r="H38" s="265"/>
      <c r="I38" s="86"/>
      <c r="J38" s="86"/>
      <c r="K38" s="86"/>
      <c r="L38" s="272"/>
      <c r="N38" s="222" t="s">
        <v>166</v>
      </c>
    </row>
    <row r="39" spans="2:14" ht="50.25" customHeight="1" x14ac:dyDescent="0.3">
      <c r="B39" s="221" t="str">
        <f>IF(C39="","",_xlfn.XLOOKUP(C39,経費NO.!$C$2:$C$18,経費NO.!$B$2:$B$18)&amp;"_"&amp;COUNTIF($C$29:C39,C39))</f>
        <v/>
      </c>
      <c r="C39" s="264"/>
      <c r="D39" s="87"/>
      <c r="E39" s="87"/>
      <c r="F39" s="87"/>
      <c r="G39" s="265"/>
      <c r="H39" s="265"/>
      <c r="I39" s="86"/>
      <c r="J39" s="86"/>
      <c r="K39" s="86"/>
      <c r="L39" s="272"/>
      <c r="N39" s="222" t="s">
        <v>166</v>
      </c>
    </row>
    <row r="40" spans="2:14" ht="50.25" customHeight="1" x14ac:dyDescent="0.3">
      <c r="B40" s="221" t="str">
        <f>IF(C40="","",_xlfn.XLOOKUP(C40,経費NO.!$C$2:$C$18,経費NO.!$B$2:$B$18)&amp;"_"&amp;COUNTIF($C$29:C40,C40))</f>
        <v/>
      </c>
      <c r="C40" s="264"/>
      <c r="D40" s="87"/>
      <c r="E40" s="87"/>
      <c r="F40" s="87"/>
      <c r="G40" s="265"/>
      <c r="H40" s="265"/>
      <c r="I40" s="86"/>
      <c r="J40" s="86"/>
      <c r="K40" s="86"/>
      <c r="L40" s="272"/>
      <c r="N40" s="222" t="s">
        <v>166</v>
      </c>
    </row>
    <row r="41" spans="2:14" ht="50.25" customHeight="1" x14ac:dyDescent="0.3">
      <c r="B41" s="221" t="str">
        <f>IF(C41="","",_xlfn.XLOOKUP(C41,経費NO.!$C$2:$C$18,経費NO.!$B$2:$B$18)&amp;"_"&amp;COUNTIF($C$29:C41,C41))</f>
        <v/>
      </c>
      <c r="C41" s="264"/>
      <c r="D41" s="87"/>
      <c r="E41" s="87"/>
      <c r="F41" s="87"/>
      <c r="G41" s="265"/>
      <c r="H41" s="265"/>
      <c r="I41" s="86"/>
      <c r="J41" s="86"/>
      <c r="K41" s="86"/>
      <c r="L41" s="272"/>
      <c r="N41" s="222" t="s">
        <v>166</v>
      </c>
    </row>
    <row r="42" spans="2:14" ht="50.25" customHeight="1" x14ac:dyDescent="0.3">
      <c r="B42" s="221" t="str">
        <f>IF(C42="","",_xlfn.XLOOKUP(C42,経費NO.!$C$2:$C$18,経費NO.!$B$2:$B$18)&amp;"_"&amp;COUNTIF($C$29:C42,C42))</f>
        <v/>
      </c>
      <c r="C42" s="264"/>
      <c r="D42" s="87"/>
      <c r="E42" s="87"/>
      <c r="F42" s="87"/>
      <c r="G42" s="265"/>
      <c r="H42" s="265"/>
      <c r="I42" s="86"/>
      <c r="J42" s="86"/>
      <c r="K42" s="86"/>
      <c r="L42" s="272"/>
      <c r="N42" s="222" t="s">
        <v>166</v>
      </c>
    </row>
    <row r="43" spans="2:14" ht="50.25" customHeight="1" x14ac:dyDescent="0.3">
      <c r="B43" s="221" t="str">
        <f>IF(C43="","",_xlfn.XLOOKUP(C43,経費NO.!$C$2:$C$18,経費NO.!$B$2:$B$18)&amp;"_"&amp;COUNTIF($C$29:C43,C43))</f>
        <v/>
      </c>
      <c r="C43" s="264"/>
      <c r="D43" s="87"/>
      <c r="E43" s="87"/>
      <c r="F43" s="87"/>
      <c r="G43" s="265"/>
      <c r="H43" s="265"/>
      <c r="I43" s="87"/>
      <c r="J43" s="87"/>
      <c r="K43" s="87"/>
      <c r="L43" s="272"/>
      <c r="N43" s="222" t="s">
        <v>166</v>
      </c>
    </row>
    <row r="44" spans="2:14" ht="50.25" customHeight="1" x14ac:dyDescent="0.3">
      <c r="B44" s="221" t="str">
        <f>IF(C44="","",_xlfn.XLOOKUP(C44,経費NO.!$C$2:$C$18,経費NO.!$B$2:$B$18)&amp;"_"&amp;COUNTIF($C$29:C44,C44))</f>
        <v/>
      </c>
      <c r="C44" s="264"/>
      <c r="D44" s="87"/>
      <c r="E44" s="87"/>
      <c r="F44" s="87"/>
      <c r="G44" s="265"/>
      <c r="H44" s="265"/>
      <c r="I44" s="87"/>
      <c r="J44" s="87"/>
      <c r="K44" s="87"/>
      <c r="L44" s="272"/>
      <c r="N44" s="222" t="s">
        <v>166</v>
      </c>
    </row>
    <row r="45" spans="2:14" ht="50.25" customHeight="1" x14ac:dyDescent="0.3">
      <c r="B45" s="221" t="str">
        <f>IF(C45="","",_xlfn.XLOOKUP(C45,経費NO.!$C$2:$C$18,経費NO.!$B$2:$B$18)&amp;"_"&amp;COUNTIF($C$29:C45,C45))</f>
        <v/>
      </c>
      <c r="C45" s="264"/>
      <c r="D45" s="87"/>
      <c r="E45" s="87"/>
      <c r="F45" s="87"/>
      <c r="G45" s="265"/>
      <c r="H45" s="265"/>
      <c r="I45" s="87"/>
      <c r="J45" s="87"/>
      <c r="K45" s="87"/>
      <c r="L45" s="272"/>
      <c r="N45" s="222" t="s">
        <v>166</v>
      </c>
    </row>
    <row r="46" spans="2:14" ht="50.25" customHeight="1" x14ac:dyDescent="0.3">
      <c r="B46" s="221" t="str">
        <f>IF(C46="","",_xlfn.XLOOKUP(C46,経費NO.!$C$2:$C$18,経費NO.!$B$2:$B$18)&amp;"_"&amp;COUNTIF($C$29:C46,C46))</f>
        <v/>
      </c>
      <c r="C46" s="264"/>
      <c r="D46" s="87"/>
      <c r="E46" s="87"/>
      <c r="F46" s="87"/>
      <c r="G46" s="265"/>
      <c r="H46" s="265"/>
      <c r="I46" s="87"/>
      <c r="J46" s="87"/>
      <c r="K46" s="87"/>
      <c r="L46" s="272"/>
      <c r="N46" s="222" t="s">
        <v>166</v>
      </c>
    </row>
    <row r="47" spans="2:14" ht="50.25" customHeight="1" x14ac:dyDescent="0.3">
      <c r="B47" s="221" t="str">
        <f>IF(C47="","",_xlfn.XLOOKUP(C47,経費NO.!$C$2:$C$18,経費NO.!$B$2:$B$18)&amp;"_"&amp;COUNTIF($C$29:C47,C47))</f>
        <v/>
      </c>
      <c r="C47" s="264"/>
      <c r="D47" s="87"/>
      <c r="E47" s="87"/>
      <c r="F47" s="87"/>
      <c r="G47" s="265"/>
      <c r="H47" s="265"/>
      <c r="I47" s="87"/>
      <c r="J47" s="87"/>
      <c r="K47" s="87"/>
      <c r="L47" s="272"/>
      <c r="N47" s="222" t="s">
        <v>166</v>
      </c>
    </row>
    <row r="48" spans="2:14" ht="50.25" customHeight="1" x14ac:dyDescent="0.3">
      <c r="B48" s="262" t="str">
        <f>IF(C48="","",_xlfn.XLOOKUP(C48,経費NO.!$C$2:$C$18,経費NO.!$B$2:$B$18)&amp;"_"&amp;COUNTIF($C$29:C48,C48))</f>
        <v/>
      </c>
      <c r="C48" s="273"/>
      <c r="D48" s="88"/>
      <c r="E48" s="88"/>
      <c r="F48" s="88"/>
      <c r="G48" s="274"/>
      <c r="H48" s="274"/>
      <c r="I48" s="88"/>
      <c r="J48" s="88"/>
      <c r="K48" s="88"/>
      <c r="L48" s="276"/>
      <c r="N48" s="222" t="s">
        <v>166</v>
      </c>
    </row>
    <row r="49" spans="1:14" x14ac:dyDescent="0.3">
      <c r="B49" s="263" t="s">
        <v>165</v>
      </c>
      <c r="N49" s="222" t="s">
        <v>166</v>
      </c>
    </row>
    <row r="50" spans="1:14" x14ac:dyDescent="0.3">
      <c r="N50" s="222" t="s">
        <v>166</v>
      </c>
    </row>
    <row r="51" spans="1:14"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row>
  </sheetData>
  <sheetProtection algorithmName="SHA-512" hashValue="HSen8VNo2hsgy6sOSoYYNig+F/5DfPZnAVk0Wm1pBJt5NAK+sse1GrCa8Fx+4k8oda81uJy3mNlAHjJKX1a+Lw==" saltValue="idyZBJ5A70w65ntk4d0ycQ==" spinCount="100000" sheet="1" objects="1" scenarios="1" selectLockedCells="1"/>
  <phoneticPr fontId="4"/>
  <conditionalFormatting sqref="C29:C48">
    <cfRule type="expression" dxfId="230" priority="16">
      <formula>IF($C29&lt;&gt;"",TRUE,FALSE)</formula>
    </cfRule>
  </conditionalFormatting>
  <conditionalFormatting sqref="C20:D21">
    <cfRule type="cellIs" dxfId="229" priority="25" operator="equal">
      <formula>"入力不要"</formula>
    </cfRule>
    <cfRule type="cellIs" dxfId="228" priority="26" operator="equal">
      <formula>"該当必須"</formula>
    </cfRule>
    <cfRule type="cellIs" dxfId="227" priority="27" operator="equal">
      <formula>"必須"</formula>
    </cfRule>
  </conditionalFormatting>
  <conditionalFormatting sqref="D5:D19 B16:B19">
    <cfRule type="cellIs" dxfId="226" priority="31" operator="equal">
      <formula>"入力不要"</formula>
    </cfRule>
    <cfRule type="cellIs" dxfId="225" priority="32" operator="equal">
      <formula>"該当必須"</formula>
    </cfRule>
    <cfRule type="cellIs" dxfId="224" priority="33" operator="equal">
      <formula>"必須"</formula>
    </cfRule>
  </conditionalFormatting>
  <conditionalFormatting sqref="D29:D48">
    <cfRule type="expression" dxfId="223" priority="23">
      <formula>IF(D29&lt;&gt;"",TRUE,FALSE)</formula>
    </cfRule>
    <cfRule type="expression" dxfId="222" priority="24">
      <formula>IF(C29&lt;&gt;"",TRUE,FALSE)</formula>
    </cfRule>
  </conditionalFormatting>
  <conditionalFormatting sqref="E29:E48">
    <cfRule type="expression" dxfId="221" priority="21">
      <formula>IF(E29&lt;&gt;"",TRUE,FALSE)</formula>
    </cfRule>
    <cfRule type="expression" dxfId="220" priority="22">
      <formula>IF(D29&lt;&gt;"",TRUE,FALSE)</formula>
    </cfRule>
  </conditionalFormatting>
  <conditionalFormatting sqref="F29:F48">
    <cfRule type="expression" dxfId="219" priority="19">
      <formula>IF(F29&lt;&gt;"",TRUE,FALSE)</formula>
    </cfRule>
    <cfRule type="expression" dxfId="218" priority="20">
      <formula>IF(E29&lt;&gt;"",TRUE,FALSE)</formula>
    </cfRule>
  </conditionalFormatting>
  <conditionalFormatting sqref="G29:G48">
    <cfRule type="expression" dxfId="217" priority="17">
      <formula>IF(G29&lt;&gt;"",TRUE,FALSE)</formula>
    </cfRule>
    <cfRule type="expression" dxfId="216" priority="18">
      <formula>IF(F29&lt;&gt;"",TRUE,FALSE)</formula>
    </cfRule>
  </conditionalFormatting>
  <conditionalFormatting sqref="H29:H48">
    <cfRule type="expression" dxfId="215" priority="14">
      <formula>IF(H29&lt;&gt;"",TRUE,FALSE)</formula>
    </cfRule>
    <cfRule type="expression" dxfId="214" priority="15">
      <formula>IF(G29&lt;&gt;"",TRUE,FALSE)</formula>
    </cfRule>
  </conditionalFormatting>
  <conditionalFormatting sqref="I29:I48">
    <cfRule type="expression" dxfId="213" priority="8">
      <formula>IF($I29="提出なし",TRUE,FALSE)</formula>
    </cfRule>
    <cfRule type="expression" dxfId="212" priority="9">
      <formula>IF($I29="提出あり",TRUE,FALSE)</formula>
    </cfRule>
    <cfRule type="expression" dxfId="211" priority="10">
      <formula>IF($H29&lt;&gt;"",TRUE,FALSE)</formula>
    </cfRule>
  </conditionalFormatting>
  <conditionalFormatting sqref="J29:J48">
    <cfRule type="expression" dxfId="210" priority="5">
      <formula>IF($J29="提出なし",TRUE,FALSE)</formula>
    </cfRule>
    <cfRule type="expression" dxfId="209" priority="6">
      <formula>IF($J29="提出あり",TRUE,FALSE)</formula>
    </cfRule>
    <cfRule type="expression" dxfId="208" priority="7">
      <formula>IF($I29="提出あり",TRUE,FALSE)</formula>
    </cfRule>
  </conditionalFormatting>
  <conditionalFormatting sqref="K29:K48">
    <cfRule type="expression" dxfId="207" priority="3">
      <formula>IF($K29&lt;&gt;"",TRUE,FALSE)</formula>
    </cfRule>
    <cfRule type="expression" dxfId="206" priority="4">
      <formula>IF($J29="提出あり",TRUE,FALSE)</formula>
    </cfRule>
  </conditionalFormatting>
  <conditionalFormatting sqref="L29:L48">
    <cfRule type="expression" dxfId="205" priority="1">
      <formula>IF($C29&lt;&gt;"",TRUE,FALSE)</formula>
    </cfRule>
  </conditionalFormatting>
  <dataValidations count="4">
    <dataValidation type="list" allowBlank="1" showInputMessage="1" showErrorMessage="1" sqref="A29:A42" xr:uid="{B66A2754-A510-40E9-B5C6-FFDF21BB9FBC}">
      <formula1>$A$27</formula1>
    </dataValidation>
    <dataValidation type="list" allowBlank="1" showInputMessage="1" showErrorMessage="1" sqref="I29:I48" xr:uid="{30C11975-561C-4B8A-88BF-2F040F2540C3}">
      <formula1>$I$25:$I$26</formula1>
    </dataValidation>
    <dataValidation type="list" allowBlank="1" showInputMessage="1" showErrorMessage="1" sqref="J29:J48" xr:uid="{D34BC967-D313-46C2-A8CA-1989A65BEFB9}">
      <formula1>$J$25:$J$26</formula1>
    </dataValidation>
    <dataValidation type="list" allowBlank="1" showInputMessage="1" showErrorMessage="1" sqref="K29:K48" xr:uid="{0A5847C5-C451-4BBC-9389-24ACD91FFB0D}">
      <formula1>$K$25:$K$26</formula1>
    </dataValidation>
  </dataValidations>
  <pageMargins left="0.7" right="0.7" top="0.75" bottom="0.75" header="0.3" footer="0.3"/>
  <pageSetup paperSize="9" scale="1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98086C17-3A70-44CF-AD77-AD151CEF1C09}">
          <x14:formula1>
            <xm:f>経費NO.!$C$6</xm:f>
          </x14:formula1>
          <xm:sqref>C29:C48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006A-DFA7-4BD2-9CB2-105E2D372F86}">
  <sheetPr>
    <tabColor theme="5" tint="0.59999389629810485"/>
  </sheetPr>
  <dimension ref="A1:S51"/>
  <sheetViews>
    <sheetView showGridLines="0" view="pageBreakPreview" zoomScale="70" zoomScaleNormal="37" zoomScaleSheetLayoutView="7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7" width="15.6640625" style="223" customWidth="1"/>
    <col min="8" max="10" width="30.6640625" style="223" customWidth="1"/>
    <col min="11" max="13" width="15.6640625" style="223" customWidth="1"/>
    <col min="14" max="14" width="75.6640625" style="223" customWidth="1"/>
    <col min="15" max="16" width="30.6640625" style="223" customWidth="1"/>
    <col min="17" max="17" width="60.6640625" style="223" customWidth="1"/>
    <col min="18" max="18" width="9.109375" style="223" customWidth="1"/>
    <col min="19" max="16384" width="9.109375" style="223"/>
  </cols>
  <sheetData>
    <row r="1" spans="2:19" x14ac:dyDescent="0.3">
      <c r="S1" s="222" t="s">
        <v>166</v>
      </c>
    </row>
    <row r="2" spans="2:19" ht="20.399999999999999" x14ac:dyDescent="0.3">
      <c r="B2" s="277" t="s">
        <v>107</v>
      </c>
      <c r="C2" s="278" t="s">
        <v>178</v>
      </c>
      <c r="E2" s="226"/>
      <c r="F2" s="226"/>
      <c r="G2" s="226"/>
      <c r="S2" s="222" t="s">
        <v>166</v>
      </c>
    </row>
    <row r="3" spans="2:19" x14ac:dyDescent="0.3">
      <c r="C3" s="227"/>
      <c r="D3" s="228"/>
      <c r="S3" s="222" t="s">
        <v>166</v>
      </c>
    </row>
    <row r="4" spans="2:19" ht="20.399999999999999" x14ac:dyDescent="0.3">
      <c r="B4" s="286" t="s">
        <v>3</v>
      </c>
      <c r="C4" s="230"/>
      <c r="D4" s="231"/>
      <c r="E4" s="230"/>
      <c r="F4" s="230"/>
      <c r="G4" s="230"/>
      <c r="H4" s="230"/>
      <c r="I4" s="230"/>
      <c r="J4" s="232"/>
      <c r="S4" s="222" t="s">
        <v>166</v>
      </c>
    </row>
    <row r="5" spans="2:19" ht="20.399999999999999" x14ac:dyDescent="0.3">
      <c r="B5" s="287" t="s">
        <v>109</v>
      </c>
      <c r="C5" s="234"/>
      <c r="D5" s="235"/>
      <c r="E5" s="236"/>
      <c r="F5" s="236"/>
      <c r="G5" s="236"/>
      <c r="H5" s="234"/>
      <c r="I5" s="234"/>
      <c r="J5" s="237"/>
      <c r="S5" s="222" t="s">
        <v>166</v>
      </c>
    </row>
    <row r="6" spans="2:19" ht="20.399999999999999" x14ac:dyDescent="0.3">
      <c r="B6" s="238" t="s">
        <v>110</v>
      </c>
      <c r="C6" s="234"/>
      <c r="D6" s="114"/>
      <c r="E6" s="114"/>
      <c r="F6" s="114"/>
      <c r="G6" s="114"/>
      <c r="H6" s="114"/>
      <c r="I6" s="114"/>
      <c r="J6" s="239"/>
      <c r="K6" s="114"/>
      <c r="L6" s="114"/>
      <c r="M6" s="114"/>
      <c r="N6" s="114"/>
      <c r="O6" s="114"/>
      <c r="P6" s="114"/>
      <c r="Q6" s="114"/>
      <c r="S6" s="222" t="s">
        <v>166</v>
      </c>
    </row>
    <row r="7" spans="2:19" ht="20.399999999999999" x14ac:dyDescent="0.3">
      <c r="B7" s="238" t="s">
        <v>111</v>
      </c>
      <c r="C7" s="234"/>
      <c r="D7" s="114"/>
      <c r="E7" s="114"/>
      <c r="F7" s="114"/>
      <c r="G7" s="114"/>
      <c r="H7" s="114"/>
      <c r="I7" s="114"/>
      <c r="J7" s="239"/>
      <c r="K7" s="114"/>
      <c r="L7" s="114"/>
      <c r="M7" s="114"/>
      <c r="N7" s="114"/>
      <c r="O7" s="114"/>
      <c r="P7" s="114"/>
      <c r="Q7" s="114"/>
      <c r="S7" s="222" t="s">
        <v>166</v>
      </c>
    </row>
    <row r="8" spans="2:19" ht="20.399999999999999" x14ac:dyDescent="0.3">
      <c r="B8" s="238" t="s">
        <v>112</v>
      </c>
      <c r="C8" s="234"/>
      <c r="D8" s="114"/>
      <c r="E8" s="114"/>
      <c r="F8" s="114"/>
      <c r="G8" s="114"/>
      <c r="H8" s="114"/>
      <c r="I8" s="114"/>
      <c r="J8" s="239"/>
      <c r="K8" s="114"/>
      <c r="L8" s="114"/>
      <c r="M8" s="114"/>
      <c r="N8" s="114"/>
      <c r="O8" s="114"/>
      <c r="P8" s="114"/>
      <c r="Q8" s="114"/>
      <c r="S8" s="222" t="s">
        <v>166</v>
      </c>
    </row>
    <row r="9" spans="2:19" ht="20.399999999999999" x14ac:dyDescent="0.3">
      <c r="B9" s="238" t="s">
        <v>113</v>
      </c>
      <c r="C9" s="234"/>
      <c r="D9" s="114"/>
      <c r="E9" s="114"/>
      <c r="F9" s="114"/>
      <c r="G9" s="114"/>
      <c r="H9" s="114"/>
      <c r="I9" s="114"/>
      <c r="J9" s="239"/>
      <c r="K9" s="114"/>
      <c r="L9" s="114"/>
      <c r="M9" s="114"/>
      <c r="N9" s="114"/>
      <c r="O9" s="114"/>
      <c r="P9" s="114"/>
      <c r="Q9" s="114"/>
      <c r="S9" s="222" t="s">
        <v>166</v>
      </c>
    </row>
    <row r="10" spans="2:19" ht="20.399999999999999" x14ac:dyDescent="0.3">
      <c r="B10" s="238" t="s">
        <v>114</v>
      </c>
      <c r="C10" s="234"/>
      <c r="D10" s="114"/>
      <c r="E10" s="114"/>
      <c r="F10" s="114"/>
      <c r="G10" s="114"/>
      <c r="H10" s="114"/>
      <c r="I10" s="114"/>
      <c r="J10" s="239"/>
      <c r="K10" s="114"/>
      <c r="L10" s="114"/>
      <c r="M10" s="114"/>
      <c r="N10" s="114"/>
      <c r="O10" s="114"/>
      <c r="P10" s="114"/>
      <c r="Q10" s="114"/>
      <c r="S10" s="222" t="s">
        <v>166</v>
      </c>
    </row>
    <row r="11" spans="2:19" ht="20.399999999999999" x14ac:dyDescent="0.3">
      <c r="B11" s="238" t="s">
        <v>115</v>
      </c>
      <c r="C11" s="234"/>
      <c r="D11" s="114"/>
      <c r="E11" s="114"/>
      <c r="F11" s="114"/>
      <c r="G11" s="114"/>
      <c r="H11" s="114"/>
      <c r="I11" s="114"/>
      <c r="J11" s="239"/>
      <c r="K11" s="114"/>
      <c r="L11" s="114"/>
      <c r="M11" s="114"/>
      <c r="N11" s="114"/>
      <c r="O11" s="114"/>
      <c r="P11" s="114"/>
      <c r="Q11" s="114"/>
      <c r="S11" s="222" t="s">
        <v>166</v>
      </c>
    </row>
    <row r="12" spans="2:19" ht="20.399999999999999" x14ac:dyDescent="0.3">
      <c r="B12" s="238" t="s">
        <v>116</v>
      </c>
      <c r="C12" s="234"/>
      <c r="D12" s="114"/>
      <c r="E12" s="114"/>
      <c r="F12" s="114"/>
      <c r="G12" s="114"/>
      <c r="H12" s="114"/>
      <c r="I12" s="114"/>
      <c r="J12" s="239"/>
      <c r="K12" s="114"/>
      <c r="L12" s="114"/>
      <c r="M12" s="114"/>
      <c r="N12" s="114"/>
      <c r="O12" s="114"/>
      <c r="P12" s="114"/>
      <c r="Q12" s="114"/>
      <c r="S12" s="222" t="s">
        <v>166</v>
      </c>
    </row>
    <row r="13" spans="2:19" ht="20.399999999999999" x14ac:dyDescent="0.3">
      <c r="B13" s="238" t="s">
        <v>117</v>
      </c>
      <c r="C13" s="234"/>
      <c r="D13" s="114"/>
      <c r="E13" s="114"/>
      <c r="F13" s="114"/>
      <c r="G13" s="114"/>
      <c r="H13" s="114"/>
      <c r="I13" s="114"/>
      <c r="J13" s="239"/>
      <c r="K13" s="114"/>
      <c r="L13" s="114"/>
      <c r="M13" s="114"/>
      <c r="N13" s="114"/>
      <c r="O13" s="114"/>
      <c r="P13" s="114"/>
      <c r="Q13" s="114"/>
      <c r="S13" s="222" t="s">
        <v>166</v>
      </c>
    </row>
    <row r="14" spans="2:19" ht="20.399999999999999" x14ac:dyDescent="0.3">
      <c r="B14" s="238" t="s">
        <v>118</v>
      </c>
      <c r="C14" s="234"/>
      <c r="D14" s="114"/>
      <c r="E14" s="114"/>
      <c r="F14" s="114"/>
      <c r="G14" s="114"/>
      <c r="H14" s="114"/>
      <c r="I14" s="114"/>
      <c r="J14" s="239"/>
      <c r="K14" s="114"/>
      <c r="L14" s="114"/>
      <c r="M14" s="114"/>
      <c r="N14" s="114"/>
      <c r="O14" s="114"/>
      <c r="P14" s="114"/>
      <c r="Q14" s="114"/>
      <c r="S14" s="222" t="s">
        <v>166</v>
      </c>
    </row>
    <row r="15" spans="2:19" ht="20.399999999999999" x14ac:dyDescent="0.3">
      <c r="B15" s="238" t="s">
        <v>119</v>
      </c>
      <c r="C15" s="234"/>
      <c r="D15" s="114"/>
      <c r="E15" s="114"/>
      <c r="F15" s="114"/>
      <c r="G15" s="114"/>
      <c r="H15" s="114"/>
      <c r="I15" s="114"/>
      <c r="J15" s="239"/>
      <c r="K15" s="114"/>
      <c r="L15" s="114"/>
      <c r="M15" s="114"/>
      <c r="N15" s="114"/>
      <c r="O15" s="114"/>
      <c r="P15" s="114"/>
      <c r="Q15" s="114"/>
      <c r="S15" s="222" t="s">
        <v>166</v>
      </c>
    </row>
    <row r="16" spans="2:19" ht="20.399999999999999" x14ac:dyDescent="0.3">
      <c r="B16" s="279" t="s">
        <v>120</v>
      </c>
      <c r="C16" s="234"/>
      <c r="D16" s="114"/>
      <c r="E16" s="114"/>
      <c r="F16" s="114"/>
      <c r="G16" s="114"/>
      <c r="H16" s="114"/>
      <c r="I16" s="114"/>
      <c r="J16" s="239"/>
      <c r="K16" s="114"/>
      <c r="L16" s="114"/>
      <c r="M16" s="114"/>
      <c r="N16" s="114"/>
      <c r="O16" s="114"/>
      <c r="P16" s="114"/>
      <c r="Q16" s="114"/>
      <c r="S16" s="222" t="s">
        <v>166</v>
      </c>
    </row>
    <row r="17" spans="1:19" ht="20.399999999999999" x14ac:dyDescent="0.3">
      <c r="B17" s="280" t="s">
        <v>179</v>
      </c>
      <c r="C17" s="243"/>
      <c r="D17" s="117"/>
      <c r="E17" s="117"/>
      <c r="F17" s="117"/>
      <c r="G17" s="117"/>
      <c r="H17" s="117"/>
      <c r="I17" s="117"/>
      <c r="J17" s="281"/>
      <c r="K17" s="114"/>
      <c r="L17" s="114"/>
      <c r="M17" s="114"/>
      <c r="N17" s="114"/>
      <c r="O17" s="114"/>
      <c r="P17" s="114"/>
      <c r="Q17" s="114"/>
      <c r="S17" s="222" t="s">
        <v>166</v>
      </c>
    </row>
    <row r="18" spans="1:19" x14ac:dyDescent="0.3">
      <c r="B18" s="241"/>
      <c r="D18" s="114"/>
      <c r="E18" s="114"/>
      <c r="F18" s="114"/>
      <c r="G18" s="114"/>
      <c r="H18" s="114"/>
      <c r="I18" s="114"/>
      <c r="J18" s="114"/>
      <c r="K18" s="114"/>
      <c r="L18" s="114"/>
      <c r="M18" s="114"/>
      <c r="N18" s="114"/>
      <c r="O18" s="114"/>
      <c r="P18" s="114"/>
      <c r="Q18" s="114"/>
      <c r="S18" s="222" t="s">
        <v>166</v>
      </c>
    </row>
    <row r="19" spans="1:19" x14ac:dyDescent="0.3">
      <c r="C19" s="282"/>
      <c r="D19" s="235"/>
      <c r="E19" s="226"/>
      <c r="F19" s="226"/>
      <c r="G19" s="226"/>
      <c r="S19" s="222" t="s">
        <v>166</v>
      </c>
    </row>
    <row r="20" spans="1:19" ht="16.5" customHeight="1" x14ac:dyDescent="0.3">
      <c r="C20" s="254"/>
      <c r="D20" s="235"/>
      <c r="E20" s="226"/>
      <c r="F20" s="226"/>
      <c r="G20" s="226"/>
      <c r="S20" s="222" t="s">
        <v>166</v>
      </c>
    </row>
    <row r="21" spans="1:19" ht="16.5" customHeight="1" x14ac:dyDescent="0.3">
      <c r="C21" s="254"/>
      <c r="D21" s="235"/>
      <c r="E21" s="226"/>
      <c r="F21" s="226"/>
      <c r="G21" s="226"/>
      <c r="S21" s="222" t="s">
        <v>166</v>
      </c>
    </row>
    <row r="22" spans="1:19" ht="16.5" customHeight="1" x14ac:dyDescent="0.3">
      <c r="C22" s="226"/>
      <c r="D22" s="247"/>
      <c r="E22" s="226"/>
      <c r="F22" s="226"/>
      <c r="G22" s="226"/>
      <c r="S22" s="222" t="s">
        <v>166</v>
      </c>
    </row>
    <row r="23" spans="1:19" ht="16.5" customHeight="1" x14ac:dyDescent="0.3">
      <c r="S23" s="222" t="s">
        <v>166</v>
      </c>
    </row>
    <row r="24" spans="1:19" ht="16.5" customHeight="1" x14ac:dyDescent="0.3">
      <c r="K24" s="253"/>
      <c r="L24" s="253"/>
      <c r="M24" s="288"/>
      <c r="N24" s="283"/>
      <c r="P24" s="247"/>
      <c r="Q24" s="253"/>
      <c r="R24" s="236"/>
      <c r="S24" s="222" t="s">
        <v>166</v>
      </c>
    </row>
    <row r="25" spans="1:19" ht="16.5" customHeight="1" x14ac:dyDescent="0.3">
      <c r="F25" s="251" t="s">
        <v>180</v>
      </c>
      <c r="G25" s="251" t="s">
        <v>180</v>
      </c>
      <c r="K25" s="284" t="s">
        <v>131</v>
      </c>
      <c r="L25" s="285" t="s">
        <v>131</v>
      </c>
      <c r="M25" s="285" t="s">
        <v>131</v>
      </c>
      <c r="N25" s="285" t="s">
        <v>131</v>
      </c>
      <c r="P25" s="254"/>
      <c r="Q25" s="253"/>
      <c r="R25" s="236"/>
      <c r="S25" s="222" t="s">
        <v>166</v>
      </c>
    </row>
    <row r="26" spans="1:19" x14ac:dyDescent="0.3">
      <c r="D26" s="247"/>
      <c r="F26" s="289" t="s">
        <v>181</v>
      </c>
      <c r="G26" s="289" t="s">
        <v>181</v>
      </c>
      <c r="K26" s="249" t="s">
        <v>169</v>
      </c>
      <c r="L26" s="249" t="s">
        <v>169</v>
      </c>
      <c r="M26" s="249" t="s">
        <v>169</v>
      </c>
      <c r="N26" s="249" t="s">
        <v>169</v>
      </c>
      <c r="S26" s="222" t="s">
        <v>166</v>
      </c>
    </row>
    <row r="27" spans="1:19" x14ac:dyDescent="0.3">
      <c r="C27" s="255" t="s">
        <v>141</v>
      </c>
      <c r="F27" s="255" t="s">
        <v>141</v>
      </c>
      <c r="G27" s="255" t="s">
        <v>141</v>
      </c>
      <c r="I27" s="255" t="s">
        <v>142</v>
      </c>
      <c r="J27" s="255" t="s">
        <v>142</v>
      </c>
      <c r="K27" s="255" t="s">
        <v>141</v>
      </c>
      <c r="L27" s="256" t="s">
        <v>141</v>
      </c>
      <c r="M27" s="256" t="s">
        <v>141</v>
      </c>
      <c r="N27" s="256" t="s">
        <v>141</v>
      </c>
      <c r="S27" s="222" t="s">
        <v>166</v>
      </c>
    </row>
    <row r="28" spans="1:19" s="261" customFormat="1" ht="50.1" customHeight="1" thickBot="1" x14ac:dyDescent="0.35">
      <c r="A28" s="223"/>
      <c r="B28" s="257" t="s">
        <v>170</v>
      </c>
      <c r="C28" s="258" t="s">
        <v>171</v>
      </c>
      <c r="D28" s="258" t="s">
        <v>172</v>
      </c>
      <c r="E28" s="258" t="s">
        <v>173</v>
      </c>
      <c r="F28" s="259" t="s">
        <v>182</v>
      </c>
      <c r="G28" s="259" t="s">
        <v>183</v>
      </c>
      <c r="H28" s="259" t="s">
        <v>184</v>
      </c>
      <c r="I28" s="259" t="s">
        <v>360</v>
      </c>
      <c r="J28" s="259" t="s">
        <v>361</v>
      </c>
      <c r="K28" s="258" t="s">
        <v>185</v>
      </c>
      <c r="L28" s="258" t="s">
        <v>186</v>
      </c>
      <c r="M28" s="258" t="s">
        <v>155</v>
      </c>
      <c r="N28" s="259" t="s">
        <v>187</v>
      </c>
      <c r="O28" s="258" t="s">
        <v>159</v>
      </c>
      <c r="P28" s="258" t="s">
        <v>364</v>
      </c>
      <c r="Q28" s="260" t="s">
        <v>164</v>
      </c>
      <c r="S28" s="222" t="s">
        <v>166</v>
      </c>
    </row>
    <row r="29" spans="1:19" ht="50.25" customHeight="1" thickTop="1" x14ac:dyDescent="0.3">
      <c r="B29" s="221" t="str">
        <f>IF(C29="","",_xlfn.XLOOKUP(C29,経費NO.!$C$2:$C$18,経費NO.!$B$2:$B$18)&amp;"_"&amp;COUNTIF($C$29:C29,C29))</f>
        <v/>
      </c>
      <c r="C29" s="264"/>
      <c r="D29" s="87"/>
      <c r="E29" s="87"/>
      <c r="F29" s="87"/>
      <c r="G29" s="290"/>
      <c r="H29" s="87"/>
      <c r="I29" s="265"/>
      <c r="J29" s="265"/>
      <c r="K29" s="86"/>
      <c r="L29" s="86"/>
      <c r="M29" s="86"/>
      <c r="N29" s="86"/>
      <c r="O29" s="86"/>
      <c r="P29" s="269"/>
      <c r="Q29" s="268"/>
      <c r="S29" s="222" t="s">
        <v>166</v>
      </c>
    </row>
    <row r="30" spans="1:19" ht="50.25" customHeight="1" x14ac:dyDescent="0.3">
      <c r="B30" s="221" t="str">
        <f>IF(C30="","",_xlfn.XLOOKUP(C30,経費NO.!$C$2:$C$18,経費NO.!$B$2:$B$18)&amp;"_"&amp;COUNTIF($C$29:C30,C30))</f>
        <v/>
      </c>
      <c r="C30" s="264"/>
      <c r="D30" s="87"/>
      <c r="E30" s="87"/>
      <c r="F30" s="87"/>
      <c r="G30" s="290"/>
      <c r="H30" s="87"/>
      <c r="I30" s="265"/>
      <c r="J30" s="265"/>
      <c r="K30" s="86"/>
      <c r="L30" s="86"/>
      <c r="M30" s="86"/>
      <c r="N30" s="86"/>
      <c r="O30" s="86"/>
      <c r="P30" s="269"/>
      <c r="Q30" s="270"/>
      <c r="S30" s="222" t="s">
        <v>166</v>
      </c>
    </row>
    <row r="31" spans="1:19" ht="50.25" customHeight="1" x14ac:dyDescent="0.3">
      <c r="B31" s="221" t="str">
        <f>IF(C31="","",_xlfn.XLOOKUP(C31,経費NO.!$C$2:$C$18,経費NO.!$B$2:$B$18)&amp;"_"&amp;COUNTIF($C$29:C31,C31))</f>
        <v/>
      </c>
      <c r="C31" s="264"/>
      <c r="D31" s="87"/>
      <c r="E31" s="87"/>
      <c r="F31" s="87"/>
      <c r="G31" s="290"/>
      <c r="H31" s="87"/>
      <c r="I31" s="265"/>
      <c r="J31" s="265"/>
      <c r="K31" s="86"/>
      <c r="L31" s="86"/>
      <c r="M31" s="86"/>
      <c r="N31" s="86"/>
      <c r="O31" s="86"/>
      <c r="P31" s="269"/>
      <c r="Q31" s="270"/>
      <c r="S31" s="222" t="s">
        <v>166</v>
      </c>
    </row>
    <row r="32" spans="1:19" ht="50.25" customHeight="1" x14ac:dyDescent="0.3">
      <c r="B32" s="221" t="str">
        <f>IF(C32="","",_xlfn.XLOOKUP(C32,経費NO.!$C$2:$C$18,経費NO.!$B$2:$B$18)&amp;"_"&amp;COUNTIF($C$29:C32,C32))</f>
        <v/>
      </c>
      <c r="C32" s="264"/>
      <c r="D32" s="87"/>
      <c r="E32" s="87"/>
      <c r="F32" s="87"/>
      <c r="G32" s="290"/>
      <c r="H32" s="87"/>
      <c r="I32" s="265"/>
      <c r="J32" s="265"/>
      <c r="K32" s="86"/>
      <c r="L32" s="86"/>
      <c r="M32" s="86"/>
      <c r="N32" s="86"/>
      <c r="O32" s="86"/>
      <c r="P32" s="269"/>
      <c r="Q32" s="272"/>
      <c r="S32" s="222" t="s">
        <v>166</v>
      </c>
    </row>
    <row r="33" spans="2:19" ht="50.25" customHeight="1" x14ac:dyDescent="0.3">
      <c r="B33" s="221" t="str">
        <f>IF(C33="","",_xlfn.XLOOKUP(C33,経費NO.!$C$2:$C$18,経費NO.!$B$2:$B$18)&amp;"_"&amp;COUNTIF($C$29:C33,C33))</f>
        <v/>
      </c>
      <c r="C33" s="264"/>
      <c r="D33" s="87"/>
      <c r="E33" s="87"/>
      <c r="F33" s="87"/>
      <c r="G33" s="290"/>
      <c r="H33" s="87"/>
      <c r="I33" s="265"/>
      <c r="J33" s="265"/>
      <c r="K33" s="86"/>
      <c r="L33" s="86"/>
      <c r="M33" s="86"/>
      <c r="N33" s="86"/>
      <c r="O33" s="86"/>
      <c r="P33" s="269"/>
      <c r="Q33" s="272"/>
      <c r="S33" s="222" t="s">
        <v>166</v>
      </c>
    </row>
    <row r="34" spans="2:19" ht="50.25" customHeight="1" x14ac:dyDescent="0.3">
      <c r="B34" s="221" t="str">
        <f>IF(C34="","",_xlfn.XLOOKUP(C34,経費NO.!$C$2:$C$18,経費NO.!$B$2:$B$18)&amp;"_"&amp;COUNTIF($C$29:C34,C34))</f>
        <v/>
      </c>
      <c r="C34" s="264"/>
      <c r="D34" s="87"/>
      <c r="E34" s="87"/>
      <c r="F34" s="87"/>
      <c r="G34" s="290"/>
      <c r="H34" s="87"/>
      <c r="I34" s="265"/>
      <c r="J34" s="265"/>
      <c r="K34" s="86"/>
      <c r="L34" s="86"/>
      <c r="M34" s="86"/>
      <c r="N34" s="86"/>
      <c r="O34" s="86"/>
      <c r="P34" s="269"/>
      <c r="Q34" s="272"/>
      <c r="S34" s="222" t="s">
        <v>166</v>
      </c>
    </row>
    <row r="35" spans="2:19" ht="50.25" customHeight="1" x14ac:dyDescent="0.3">
      <c r="B35" s="221" t="str">
        <f>IF(C35="","",_xlfn.XLOOKUP(C35,経費NO.!$C$2:$C$18,経費NO.!$B$2:$B$18)&amp;"_"&amp;COUNTIF($C$29:C35,C35))</f>
        <v/>
      </c>
      <c r="C35" s="264"/>
      <c r="D35" s="87"/>
      <c r="E35" s="87"/>
      <c r="F35" s="87"/>
      <c r="G35" s="290"/>
      <c r="H35" s="87"/>
      <c r="I35" s="265"/>
      <c r="J35" s="265"/>
      <c r="K35" s="86"/>
      <c r="L35" s="86"/>
      <c r="M35" s="86"/>
      <c r="N35" s="86"/>
      <c r="O35" s="86"/>
      <c r="P35" s="269"/>
      <c r="Q35" s="272"/>
      <c r="S35" s="222" t="s">
        <v>166</v>
      </c>
    </row>
    <row r="36" spans="2:19" ht="50.25" customHeight="1" x14ac:dyDescent="0.3">
      <c r="B36" s="221" t="str">
        <f>IF(C36="","",_xlfn.XLOOKUP(C36,経費NO.!$C$2:$C$18,経費NO.!$B$2:$B$18)&amp;"_"&amp;COUNTIF($C$29:C36,C36))</f>
        <v/>
      </c>
      <c r="C36" s="264"/>
      <c r="D36" s="87"/>
      <c r="E36" s="87"/>
      <c r="F36" s="87"/>
      <c r="G36" s="290"/>
      <c r="H36" s="87"/>
      <c r="I36" s="265"/>
      <c r="J36" s="265"/>
      <c r="K36" s="86"/>
      <c r="L36" s="86"/>
      <c r="M36" s="86"/>
      <c r="N36" s="86"/>
      <c r="O36" s="86"/>
      <c r="P36" s="269"/>
      <c r="Q36" s="272"/>
      <c r="S36" s="222" t="s">
        <v>166</v>
      </c>
    </row>
    <row r="37" spans="2:19" ht="50.25" customHeight="1" x14ac:dyDescent="0.3">
      <c r="B37" s="221" t="str">
        <f>IF(C37="","",_xlfn.XLOOKUP(C37,経費NO.!$C$2:$C$18,経費NO.!$B$2:$B$18)&amp;"_"&amp;COUNTIF($C$29:C37,C37))</f>
        <v/>
      </c>
      <c r="C37" s="264"/>
      <c r="D37" s="87"/>
      <c r="E37" s="87"/>
      <c r="F37" s="87"/>
      <c r="G37" s="290"/>
      <c r="H37" s="87"/>
      <c r="I37" s="265"/>
      <c r="J37" s="265"/>
      <c r="K37" s="86"/>
      <c r="L37" s="86"/>
      <c r="M37" s="86"/>
      <c r="N37" s="86"/>
      <c r="O37" s="86"/>
      <c r="P37" s="269"/>
      <c r="Q37" s="272"/>
      <c r="S37" s="222" t="s">
        <v>166</v>
      </c>
    </row>
    <row r="38" spans="2:19" ht="50.25" customHeight="1" x14ac:dyDescent="0.3">
      <c r="B38" s="221" t="str">
        <f>IF(C38="","",_xlfn.XLOOKUP(C38,経費NO.!$C$2:$C$18,経費NO.!$B$2:$B$18)&amp;"_"&amp;COUNTIF($C$29:C38,C38))</f>
        <v/>
      </c>
      <c r="C38" s="264"/>
      <c r="D38" s="87"/>
      <c r="E38" s="87"/>
      <c r="F38" s="87"/>
      <c r="G38" s="290"/>
      <c r="H38" s="87"/>
      <c r="I38" s="265"/>
      <c r="J38" s="265"/>
      <c r="K38" s="86"/>
      <c r="L38" s="86"/>
      <c r="M38" s="86"/>
      <c r="N38" s="86"/>
      <c r="O38" s="86"/>
      <c r="P38" s="269"/>
      <c r="Q38" s="272"/>
      <c r="S38" s="222" t="s">
        <v>166</v>
      </c>
    </row>
    <row r="39" spans="2:19" ht="50.25" customHeight="1" x14ac:dyDescent="0.3">
      <c r="B39" s="221" t="str">
        <f>IF(C39="","",_xlfn.XLOOKUP(C39,経費NO.!$C$2:$C$18,経費NO.!$B$2:$B$18)&amp;"_"&amp;COUNTIF($C$29:C39,C39))</f>
        <v/>
      </c>
      <c r="C39" s="264"/>
      <c r="D39" s="87"/>
      <c r="E39" s="87"/>
      <c r="F39" s="87"/>
      <c r="G39" s="290"/>
      <c r="H39" s="87"/>
      <c r="I39" s="265"/>
      <c r="J39" s="265"/>
      <c r="K39" s="86"/>
      <c r="L39" s="86"/>
      <c r="M39" s="86"/>
      <c r="N39" s="86"/>
      <c r="O39" s="86"/>
      <c r="P39" s="269"/>
      <c r="Q39" s="272"/>
      <c r="S39" s="222" t="s">
        <v>166</v>
      </c>
    </row>
    <row r="40" spans="2:19" ht="50.25" customHeight="1" x14ac:dyDescent="0.3">
      <c r="B40" s="221" t="str">
        <f>IF(C40="","",_xlfn.XLOOKUP(C40,経費NO.!$C$2:$C$18,経費NO.!$B$2:$B$18)&amp;"_"&amp;COUNTIF($C$29:C40,C40))</f>
        <v/>
      </c>
      <c r="C40" s="264"/>
      <c r="D40" s="87"/>
      <c r="E40" s="87"/>
      <c r="F40" s="87"/>
      <c r="G40" s="290"/>
      <c r="H40" s="87"/>
      <c r="I40" s="265"/>
      <c r="J40" s="265"/>
      <c r="K40" s="86"/>
      <c r="L40" s="86"/>
      <c r="M40" s="86"/>
      <c r="N40" s="86"/>
      <c r="O40" s="86"/>
      <c r="P40" s="269"/>
      <c r="Q40" s="272"/>
      <c r="S40" s="222" t="s">
        <v>166</v>
      </c>
    </row>
    <row r="41" spans="2:19" ht="50.25" customHeight="1" x14ac:dyDescent="0.3">
      <c r="B41" s="221" t="str">
        <f>IF(C41="","",_xlfn.XLOOKUP(C41,経費NO.!$C$2:$C$18,経費NO.!$B$2:$B$18)&amp;"_"&amp;COUNTIF($C$29:C41,C41))</f>
        <v/>
      </c>
      <c r="C41" s="264"/>
      <c r="D41" s="87"/>
      <c r="E41" s="87"/>
      <c r="F41" s="87"/>
      <c r="G41" s="290"/>
      <c r="H41" s="87"/>
      <c r="I41" s="265"/>
      <c r="J41" s="265"/>
      <c r="K41" s="86"/>
      <c r="L41" s="86"/>
      <c r="M41" s="86"/>
      <c r="N41" s="86"/>
      <c r="O41" s="87"/>
      <c r="P41" s="271"/>
      <c r="Q41" s="272"/>
      <c r="S41" s="222" t="s">
        <v>166</v>
      </c>
    </row>
    <row r="42" spans="2:19" ht="50.25" customHeight="1" x14ac:dyDescent="0.3">
      <c r="B42" s="221" t="str">
        <f>IF(C42="","",_xlfn.XLOOKUP(C42,経費NO.!$C$2:$C$18,経費NO.!$B$2:$B$18)&amp;"_"&amp;COUNTIF($C$29:C42,C42))</f>
        <v/>
      </c>
      <c r="C42" s="264"/>
      <c r="D42" s="87"/>
      <c r="E42" s="87"/>
      <c r="F42" s="87"/>
      <c r="G42" s="290"/>
      <c r="H42" s="87"/>
      <c r="I42" s="265"/>
      <c r="J42" s="265"/>
      <c r="K42" s="86"/>
      <c r="L42" s="86"/>
      <c r="M42" s="86"/>
      <c r="N42" s="86"/>
      <c r="O42" s="86"/>
      <c r="P42" s="269"/>
      <c r="Q42" s="272"/>
      <c r="S42" s="222" t="s">
        <v>166</v>
      </c>
    </row>
    <row r="43" spans="2:19" ht="50.25" customHeight="1" x14ac:dyDescent="0.3">
      <c r="B43" s="221" t="str">
        <f>IF(C43="","",_xlfn.XLOOKUP(C43,経費NO.!$C$2:$C$18,経費NO.!$B$2:$B$18)&amp;"_"&amp;COUNTIF($C$29:C43,C43))</f>
        <v/>
      </c>
      <c r="C43" s="264"/>
      <c r="D43" s="87"/>
      <c r="E43" s="87"/>
      <c r="F43" s="87"/>
      <c r="G43" s="290"/>
      <c r="H43" s="87"/>
      <c r="I43" s="265"/>
      <c r="J43" s="265"/>
      <c r="K43" s="87"/>
      <c r="L43" s="87"/>
      <c r="M43" s="87"/>
      <c r="N43" s="87"/>
      <c r="O43" s="87"/>
      <c r="P43" s="271"/>
      <c r="Q43" s="272"/>
      <c r="S43" s="222" t="s">
        <v>166</v>
      </c>
    </row>
    <row r="44" spans="2:19" ht="50.25" customHeight="1" x14ac:dyDescent="0.3">
      <c r="B44" s="221" t="str">
        <f>IF(C44="","",_xlfn.XLOOKUP(C44,経費NO.!$C$2:$C$18,経費NO.!$B$2:$B$18)&amp;"_"&amp;COUNTIF($C$29:C44,C44))</f>
        <v/>
      </c>
      <c r="C44" s="264"/>
      <c r="D44" s="87"/>
      <c r="E44" s="87"/>
      <c r="F44" s="87"/>
      <c r="G44" s="290"/>
      <c r="H44" s="87"/>
      <c r="I44" s="265"/>
      <c r="J44" s="265"/>
      <c r="K44" s="87"/>
      <c r="L44" s="87"/>
      <c r="M44" s="87"/>
      <c r="N44" s="87"/>
      <c r="O44" s="87"/>
      <c r="P44" s="271"/>
      <c r="Q44" s="272"/>
      <c r="S44" s="222" t="s">
        <v>166</v>
      </c>
    </row>
    <row r="45" spans="2:19" ht="50.25" customHeight="1" x14ac:dyDescent="0.3">
      <c r="B45" s="221" t="str">
        <f>IF(C45="","",_xlfn.XLOOKUP(C45,経費NO.!$C$2:$C$18,経費NO.!$B$2:$B$18)&amp;"_"&amp;COUNTIF($C$29:C45,C45))</f>
        <v/>
      </c>
      <c r="C45" s="264"/>
      <c r="D45" s="87"/>
      <c r="E45" s="87"/>
      <c r="F45" s="87"/>
      <c r="G45" s="290"/>
      <c r="H45" s="87"/>
      <c r="I45" s="265"/>
      <c r="J45" s="265"/>
      <c r="K45" s="87"/>
      <c r="L45" s="87"/>
      <c r="M45" s="87"/>
      <c r="N45" s="87"/>
      <c r="O45" s="87"/>
      <c r="P45" s="271"/>
      <c r="Q45" s="272"/>
      <c r="S45" s="222" t="s">
        <v>166</v>
      </c>
    </row>
    <row r="46" spans="2:19" ht="50.25" customHeight="1" x14ac:dyDescent="0.3">
      <c r="B46" s="221" t="str">
        <f>IF(C46="","",_xlfn.XLOOKUP(C46,経費NO.!$C$2:$C$18,経費NO.!$B$2:$B$18)&amp;"_"&amp;COUNTIF($C$29:C46,C46))</f>
        <v/>
      </c>
      <c r="C46" s="264"/>
      <c r="D46" s="87"/>
      <c r="E46" s="87"/>
      <c r="F46" s="87"/>
      <c r="G46" s="290"/>
      <c r="H46" s="87"/>
      <c r="I46" s="265"/>
      <c r="J46" s="265"/>
      <c r="K46" s="87"/>
      <c r="L46" s="87"/>
      <c r="M46" s="87"/>
      <c r="N46" s="87"/>
      <c r="O46" s="87"/>
      <c r="P46" s="271"/>
      <c r="Q46" s="272"/>
      <c r="S46" s="222" t="s">
        <v>166</v>
      </c>
    </row>
    <row r="47" spans="2:19" ht="50.25" customHeight="1" x14ac:dyDescent="0.3">
      <c r="B47" s="221" t="str">
        <f>IF(C47="","",_xlfn.XLOOKUP(C47,経費NO.!$C$2:$C$18,経費NO.!$B$2:$B$18)&amp;"_"&amp;COUNTIF($C$29:C47,C47))</f>
        <v/>
      </c>
      <c r="C47" s="264"/>
      <c r="D47" s="87"/>
      <c r="E47" s="87"/>
      <c r="F47" s="87"/>
      <c r="G47" s="290"/>
      <c r="H47" s="87"/>
      <c r="I47" s="265"/>
      <c r="J47" s="265"/>
      <c r="K47" s="87"/>
      <c r="L47" s="87"/>
      <c r="M47" s="87"/>
      <c r="N47" s="87"/>
      <c r="O47" s="87"/>
      <c r="P47" s="271"/>
      <c r="Q47" s="272"/>
      <c r="S47" s="222" t="s">
        <v>166</v>
      </c>
    </row>
    <row r="48" spans="2:19" ht="50.25" customHeight="1" x14ac:dyDescent="0.3">
      <c r="B48" s="262" t="str">
        <f>IF(C48="","",_xlfn.XLOOKUP(C48,経費NO.!$C$2:$C$18,経費NO.!$B$2:$B$18)&amp;"_"&amp;COUNTIF($C$29:C48,C48))</f>
        <v/>
      </c>
      <c r="C48" s="273"/>
      <c r="D48" s="88"/>
      <c r="E48" s="88"/>
      <c r="F48" s="88"/>
      <c r="G48" s="291"/>
      <c r="H48" s="88"/>
      <c r="I48" s="274"/>
      <c r="J48" s="274"/>
      <c r="K48" s="88"/>
      <c r="L48" s="88"/>
      <c r="M48" s="88"/>
      <c r="N48" s="88"/>
      <c r="O48" s="88"/>
      <c r="P48" s="275"/>
      <c r="Q48" s="276"/>
      <c r="S48" s="222" t="s">
        <v>166</v>
      </c>
    </row>
    <row r="49" spans="1:19" x14ac:dyDescent="0.3">
      <c r="B49" s="263" t="s">
        <v>165</v>
      </c>
      <c r="S49" s="222" t="s">
        <v>166</v>
      </c>
    </row>
    <row r="50" spans="1:19" x14ac:dyDescent="0.3">
      <c r="S50" s="222" t="s">
        <v>166</v>
      </c>
    </row>
    <row r="51" spans="1:19"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c r="O51" s="222" t="s">
        <v>166</v>
      </c>
      <c r="P51" s="222" t="s">
        <v>166</v>
      </c>
      <c r="Q51" s="222" t="s">
        <v>166</v>
      </c>
      <c r="R51" s="222" t="s">
        <v>166</v>
      </c>
      <c r="S51" s="222" t="s">
        <v>166</v>
      </c>
    </row>
  </sheetData>
  <sheetProtection algorithmName="SHA-512" hashValue="DeXbUTbRdnH0jDL5bquKHFrJTqusuAHimfi9DiVX37qyDpO8FLwQU2oCA4EYOfyGTpl2zYaV6vZtBbBqMVcOqw==" saltValue="WyrYXMBVJJcqx6/NEVqagA==" spinCount="100000" sheet="1" objects="1" scenarios="1" selectLockedCells="1"/>
  <phoneticPr fontId="4"/>
  <conditionalFormatting sqref="C29:C48">
    <cfRule type="expression" dxfId="204" priority="32">
      <formula>IF($C29&lt;&gt;"",TRUE,FALSE)</formula>
    </cfRule>
  </conditionalFormatting>
  <conditionalFormatting sqref="C19:D21">
    <cfRule type="cellIs" dxfId="203" priority="39" operator="equal">
      <formula>"必須"</formula>
    </cfRule>
    <cfRule type="cellIs" dxfId="202" priority="38" operator="equal">
      <formula>"該当必須"</formula>
    </cfRule>
    <cfRule type="cellIs" dxfId="201" priority="37" operator="equal">
      <formula>"入力不要"</formula>
    </cfRule>
  </conditionalFormatting>
  <conditionalFormatting sqref="D5:D18 B16:B18 P25">
    <cfRule type="cellIs" dxfId="200" priority="45" operator="equal">
      <formula>"必須"</formula>
    </cfRule>
    <cfRule type="cellIs" dxfId="199" priority="43" operator="equal">
      <formula>"入力不要"</formula>
    </cfRule>
    <cfRule type="cellIs" dxfId="198" priority="44" operator="equal">
      <formula>"該当必須"</formula>
    </cfRule>
  </conditionalFormatting>
  <conditionalFormatting sqref="D29:D48">
    <cfRule type="expression" dxfId="197" priority="36">
      <formula>IF(C29&lt;&gt;"",TRUE,FALSE)</formula>
    </cfRule>
    <cfRule type="expression" dxfId="196" priority="35">
      <formula>IF(D29&lt;&gt;"",TRUE,FALSE)</formula>
    </cfRule>
  </conditionalFormatting>
  <conditionalFormatting sqref="E29:E48">
    <cfRule type="expression" dxfId="195" priority="34">
      <formula>IF(D29&lt;&gt;"",TRUE,FALSE)</formula>
    </cfRule>
    <cfRule type="expression" dxfId="194" priority="33">
      <formula>IF(E29&lt;&gt;"",TRUE,FALSE)</formula>
    </cfRule>
  </conditionalFormatting>
  <conditionalFormatting sqref="F29:F48">
    <cfRule type="expression" dxfId="193" priority="31">
      <formula>IF(E29&lt;&gt;"",TRUE,FALSE)</formula>
    </cfRule>
    <cfRule type="expression" dxfId="192" priority="30">
      <formula>IF(F29&lt;&gt;"",TRUE,FALSE)</formula>
    </cfRule>
  </conditionalFormatting>
  <conditionalFormatting sqref="G29:G48">
    <cfRule type="expression" dxfId="191" priority="29">
      <formula>IF(F29&lt;&gt;"",TRUE,FALSE)</formula>
    </cfRule>
    <cfRule type="expression" dxfId="190" priority="28">
      <formula>IF(G29&lt;&gt;"",TRUE,FALSE)</formula>
    </cfRule>
  </conditionalFormatting>
  <conditionalFormatting sqref="H29:H48">
    <cfRule type="expression" dxfId="189" priority="27">
      <formula>IF(AND($F29="〇",$G29&lt;&gt;""),TRUE,FALSE)</formula>
    </cfRule>
    <cfRule type="expression" dxfId="188" priority="26">
      <formula>IF($H29&lt;&gt;"",TRUE,FALSE)</formula>
    </cfRule>
  </conditionalFormatting>
  <conditionalFormatting sqref="I29:I48">
    <cfRule type="expression" dxfId="187" priority="25">
      <formula>IF(AND($F29="✕",$G29&lt;&gt;""),TRUE,FALSE)</formula>
    </cfRule>
    <cfRule type="expression" dxfId="186" priority="24">
      <formula>IF(AND($F29="〇",$H29&lt;&gt;""),TRUE,FALSE)</formula>
    </cfRule>
    <cfRule type="expression" dxfId="185" priority="23">
      <formula>IF($I29&lt;&gt;"",TRUE,FALSE)</formula>
    </cfRule>
  </conditionalFormatting>
  <conditionalFormatting sqref="J29:J48">
    <cfRule type="expression" dxfId="184" priority="22">
      <formula>IF($I29&lt;&gt;"",TRUE,FALSE)</formula>
    </cfRule>
    <cfRule type="expression" dxfId="183" priority="21">
      <formula>IF($J29&lt;&gt;"",TRUE,FALSE)</formula>
    </cfRule>
  </conditionalFormatting>
  <conditionalFormatting sqref="K29:K48">
    <cfRule type="expression" dxfId="182" priority="18">
      <formula>IF($K29="提出あり",TRUE,FALSE)</formula>
    </cfRule>
    <cfRule type="expression" dxfId="181" priority="17">
      <formula>IF($K29="提出なし",TRUE,FALSE)</formula>
    </cfRule>
    <cfRule type="expression" dxfId="180" priority="20">
      <formula>IF(AND($F29="〇",$J29&lt;&gt;""),TRUE,FALSE)</formula>
    </cfRule>
  </conditionalFormatting>
  <conditionalFormatting sqref="L29:L48">
    <cfRule type="expression" dxfId="179" priority="16">
      <formula>IF(AND($F29="〇",$K29="提出あり"),TRUE,FALSE)</formula>
    </cfRule>
    <cfRule type="expression" dxfId="178" priority="15">
      <formula>IF($L29="提出あり",TRUE,FALSE)</formula>
    </cfRule>
    <cfRule type="expression" dxfId="177" priority="14">
      <formula>IF($L29="提出なし",TRUE,FALSE)</formula>
    </cfRule>
  </conditionalFormatting>
  <conditionalFormatting sqref="M29:M48">
    <cfRule type="expression" dxfId="176" priority="13">
      <formula>IF(AND($F29="〇",$L29="提出あり"),TRUE,FALSE)</formula>
    </cfRule>
    <cfRule type="expression" dxfId="175" priority="12">
      <formula>IF($M29="提出あり",TRUE,FALSE)</formula>
    </cfRule>
    <cfRule type="expression" dxfId="174" priority="11">
      <formula>IF($M29="提出なし",TRUE,FALSE)</formula>
    </cfRule>
  </conditionalFormatting>
  <conditionalFormatting sqref="N29:N48">
    <cfRule type="expression" dxfId="173" priority="10">
      <formula>IF(AND($G29="〇",$F29="✕",$J29&lt;&gt;""),TRUE,FALSE)</formula>
    </cfRule>
    <cfRule type="expression" dxfId="172" priority="9">
      <formula>IF(AND($G29="〇",$F29="〇",$M29="提出あり"),TRUE,FALSE)</formula>
    </cfRule>
    <cfRule type="expression" dxfId="171" priority="8">
      <formula>IF($N29="提出あり",TRUE,FALSE)</formula>
    </cfRule>
    <cfRule type="expression" dxfId="170" priority="7">
      <formula>IF($N29="提出なし",TRUE,FALSE)</formula>
    </cfRule>
  </conditionalFormatting>
  <conditionalFormatting sqref="O29:O48">
    <cfRule type="expression" dxfId="169" priority="6">
      <formula>IF(AND($F29="〇",$G29="〇",$N29="提出あり"),TRUE,FALSE)</formula>
    </cfRule>
    <cfRule type="expression" dxfId="168" priority="5">
      <formula>IF(AND($F29="〇",$G29="✕",$M29="提出あり"),TRUE,FALSE)</formula>
    </cfRule>
    <cfRule type="expression" dxfId="167" priority="4">
      <formula>IF($O29&lt;&gt;"",TRUE,FALSE)</formula>
    </cfRule>
  </conditionalFormatting>
  <conditionalFormatting sqref="P29:P48">
    <cfRule type="expression" dxfId="166" priority="3">
      <formula>IF(AND($F29="〇",$O29&lt;&gt;""),TRUE,FALSE)</formula>
    </cfRule>
    <cfRule type="expression" dxfId="165" priority="2">
      <formula>IF($P29&lt;&gt;"",TRUE,FALSE)</formula>
    </cfRule>
  </conditionalFormatting>
  <conditionalFormatting sqref="Q29:Q48">
    <cfRule type="expression" dxfId="164" priority="1">
      <formula>IF($C29&lt;&gt;"",TRUE,FALSE)</formula>
    </cfRule>
  </conditionalFormatting>
  <dataValidations count="4">
    <dataValidation type="list" allowBlank="1" showInputMessage="1" showErrorMessage="1" sqref="K29:N48" xr:uid="{C699E548-FBDA-4130-823E-E14E89B696DB}">
      <formula1>K$25:K$26</formula1>
    </dataValidation>
    <dataValidation type="list" allowBlank="1" showInputMessage="1" showErrorMessage="1" sqref="G29:G48" xr:uid="{7BCC1DBC-8E83-4DDE-B9D5-DB816CF8893C}">
      <formula1>$G$25:$G$26</formula1>
    </dataValidation>
    <dataValidation type="list" allowBlank="1" showInputMessage="1" showErrorMessage="1" sqref="F29:F48" xr:uid="{288C004F-3EFD-44C3-A2A1-405BED89E9CF}">
      <formula1>$F$25:$F$26</formula1>
    </dataValidation>
    <dataValidation type="list" allowBlank="1" showInputMessage="1" showErrorMessage="1" sqref="A29:A42" xr:uid="{4257E638-35C2-44DA-9AC4-185A07DF218C}">
      <formula1>$A$27</formula1>
    </dataValidation>
  </dataValidations>
  <pageMargins left="0.7" right="0.7" top="0.75" bottom="0.75" header="0.3" footer="0.3"/>
  <pageSetup paperSize="9" scale="16"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1BBD1EB1-E717-46A5-B0C9-99A41A459BFC}">
          <x14:formula1>
            <xm:f>経費NO.!$C$7</xm:f>
          </x14:formula1>
          <xm:sqref>C29:C48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2FCE-A1E0-4D4D-B65E-8C704A223307}">
  <sheetPr>
    <tabColor theme="5" tint="0.59999389629810485"/>
  </sheetPr>
  <dimension ref="A1:R51"/>
  <sheetViews>
    <sheetView showGridLines="0" view="pageBreakPreview" zoomScale="70" zoomScaleNormal="27" zoomScaleSheetLayoutView="7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8" width="30.6640625" style="223" customWidth="1"/>
    <col min="9" max="10" width="15.6640625" style="223" customWidth="1"/>
    <col min="11" max="11" width="60.6640625" style="223" customWidth="1"/>
    <col min="12" max="12" width="15.6640625" style="223" customWidth="1"/>
    <col min="13" max="15" width="30.6640625" style="223" customWidth="1"/>
    <col min="16" max="16" width="60.6640625" style="223" customWidth="1"/>
    <col min="17" max="16384" width="9.109375" style="223"/>
  </cols>
  <sheetData>
    <row r="1" spans="2:18" x14ac:dyDescent="0.3">
      <c r="R1" s="222" t="s">
        <v>166</v>
      </c>
    </row>
    <row r="2" spans="2:18" ht="20.399999999999999" x14ac:dyDescent="0.3">
      <c r="B2" s="277" t="s">
        <v>107</v>
      </c>
      <c r="C2" s="278" t="s">
        <v>188</v>
      </c>
      <c r="E2" s="226"/>
      <c r="R2" s="222" t="s">
        <v>166</v>
      </c>
    </row>
    <row r="3" spans="2:18" x14ac:dyDescent="0.3">
      <c r="C3" s="227"/>
      <c r="D3" s="228"/>
      <c r="R3" s="222" t="s">
        <v>166</v>
      </c>
    </row>
    <row r="4" spans="2:18" ht="20.399999999999999" x14ac:dyDescent="0.3">
      <c r="B4" s="286" t="s">
        <v>3</v>
      </c>
      <c r="C4" s="230"/>
      <c r="D4" s="231"/>
      <c r="E4" s="230"/>
      <c r="F4" s="230"/>
      <c r="G4" s="230"/>
      <c r="H4" s="230"/>
      <c r="I4" s="230"/>
      <c r="J4" s="232"/>
      <c r="R4" s="222" t="s">
        <v>166</v>
      </c>
    </row>
    <row r="5" spans="2:18" ht="20.399999999999999" x14ac:dyDescent="0.3">
      <c r="B5" s="233" t="s">
        <v>109</v>
      </c>
      <c r="C5" s="234"/>
      <c r="D5" s="235"/>
      <c r="E5" s="236"/>
      <c r="F5" s="234"/>
      <c r="G5" s="234"/>
      <c r="H5" s="234"/>
      <c r="I5" s="234"/>
      <c r="J5" s="237"/>
      <c r="R5" s="222" t="s">
        <v>166</v>
      </c>
    </row>
    <row r="6" spans="2:18" ht="20.399999999999999" x14ac:dyDescent="0.3">
      <c r="B6" s="238" t="s">
        <v>110</v>
      </c>
      <c r="C6" s="234"/>
      <c r="D6" s="114"/>
      <c r="E6" s="114"/>
      <c r="F6" s="114"/>
      <c r="G6" s="114"/>
      <c r="H6" s="114"/>
      <c r="I6" s="114"/>
      <c r="J6" s="239"/>
      <c r="K6" s="114"/>
      <c r="L6" s="114"/>
      <c r="M6" s="114"/>
      <c r="N6" s="114"/>
      <c r="O6" s="114"/>
      <c r="P6" s="114"/>
      <c r="R6" s="222" t="s">
        <v>166</v>
      </c>
    </row>
    <row r="7" spans="2:18" ht="20.399999999999999" x14ac:dyDescent="0.3">
      <c r="B7" s="238" t="s">
        <v>111</v>
      </c>
      <c r="C7" s="234"/>
      <c r="D7" s="114"/>
      <c r="E7" s="114"/>
      <c r="F7" s="114"/>
      <c r="G7" s="114"/>
      <c r="H7" s="114"/>
      <c r="I7" s="114"/>
      <c r="J7" s="239"/>
      <c r="K7" s="114"/>
      <c r="L7" s="114"/>
      <c r="M7" s="114"/>
      <c r="N7" s="114"/>
      <c r="O7" s="114"/>
      <c r="P7" s="114"/>
      <c r="R7" s="222" t="s">
        <v>166</v>
      </c>
    </row>
    <row r="8" spans="2:18" ht="20.399999999999999" x14ac:dyDescent="0.3">
      <c r="B8" s="238" t="s">
        <v>112</v>
      </c>
      <c r="C8" s="234"/>
      <c r="D8" s="114"/>
      <c r="E8" s="114"/>
      <c r="F8" s="114"/>
      <c r="G8" s="114"/>
      <c r="H8" s="114"/>
      <c r="I8" s="114"/>
      <c r="J8" s="239"/>
      <c r="K8" s="114"/>
      <c r="L8" s="114"/>
      <c r="M8" s="114"/>
      <c r="N8" s="114"/>
      <c r="O8" s="114"/>
      <c r="P8" s="114"/>
      <c r="R8" s="222" t="s">
        <v>166</v>
      </c>
    </row>
    <row r="9" spans="2:18" ht="20.399999999999999" x14ac:dyDescent="0.3">
      <c r="B9" s="238" t="s">
        <v>113</v>
      </c>
      <c r="C9" s="234"/>
      <c r="D9" s="114"/>
      <c r="E9" s="114"/>
      <c r="F9" s="114"/>
      <c r="G9" s="114"/>
      <c r="H9" s="114"/>
      <c r="I9" s="114"/>
      <c r="J9" s="239"/>
      <c r="K9" s="114"/>
      <c r="L9" s="114"/>
      <c r="M9" s="114"/>
      <c r="N9" s="114"/>
      <c r="O9" s="114"/>
      <c r="P9" s="114"/>
      <c r="R9" s="222" t="s">
        <v>166</v>
      </c>
    </row>
    <row r="10" spans="2:18" ht="20.399999999999999" x14ac:dyDescent="0.3">
      <c r="B10" s="238" t="s">
        <v>114</v>
      </c>
      <c r="C10" s="234"/>
      <c r="D10" s="114"/>
      <c r="E10" s="114"/>
      <c r="F10" s="114"/>
      <c r="G10" s="114"/>
      <c r="H10" s="114"/>
      <c r="I10" s="114"/>
      <c r="J10" s="239"/>
      <c r="K10" s="114"/>
      <c r="L10" s="114"/>
      <c r="M10" s="114"/>
      <c r="N10" s="114"/>
      <c r="O10" s="114"/>
      <c r="P10" s="114"/>
      <c r="R10" s="222" t="s">
        <v>166</v>
      </c>
    </row>
    <row r="11" spans="2:18" ht="20.399999999999999" x14ac:dyDescent="0.3">
      <c r="B11" s="238" t="s">
        <v>115</v>
      </c>
      <c r="C11" s="234"/>
      <c r="D11" s="114"/>
      <c r="E11" s="114"/>
      <c r="F11" s="114"/>
      <c r="G11" s="114"/>
      <c r="H11" s="114"/>
      <c r="I11" s="114"/>
      <c r="J11" s="239"/>
      <c r="K11" s="114"/>
      <c r="L11" s="114"/>
      <c r="M11" s="114"/>
      <c r="N11" s="114"/>
      <c r="O11" s="114"/>
      <c r="P11" s="114"/>
      <c r="R11" s="222" t="s">
        <v>166</v>
      </c>
    </row>
    <row r="12" spans="2:18" ht="20.399999999999999" x14ac:dyDescent="0.3">
      <c r="B12" s="238" t="s">
        <v>116</v>
      </c>
      <c r="C12" s="234"/>
      <c r="D12" s="114"/>
      <c r="E12" s="114"/>
      <c r="F12" s="114"/>
      <c r="G12" s="114"/>
      <c r="H12" s="114"/>
      <c r="I12" s="114"/>
      <c r="J12" s="239"/>
      <c r="K12" s="114"/>
      <c r="L12" s="114"/>
      <c r="M12" s="114"/>
      <c r="N12" s="114"/>
      <c r="O12" s="114"/>
      <c r="P12" s="114"/>
      <c r="R12" s="222" t="s">
        <v>166</v>
      </c>
    </row>
    <row r="13" spans="2:18" ht="20.399999999999999" x14ac:dyDescent="0.3">
      <c r="B13" s="238" t="s">
        <v>117</v>
      </c>
      <c r="C13" s="234"/>
      <c r="D13" s="114"/>
      <c r="E13" s="114"/>
      <c r="F13" s="114"/>
      <c r="G13" s="114"/>
      <c r="H13" s="114"/>
      <c r="I13" s="114"/>
      <c r="J13" s="239"/>
      <c r="K13" s="114"/>
      <c r="L13" s="114"/>
      <c r="M13" s="114"/>
      <c r="N13" s="114"/>
      <c r="O13" s="114"/>
      <c r="P13" s="114"/>
      <c r="R13" s="222" t="s">
        <v>166</v>
      </c>
    </row>
    <row r="14" spans="2:18" ht="20.399999999999999" x14ac:dyDescent="0.3">
      <c r="B14" s="238" t="s">
        <v>118</v>
      </c>
      <c r="C14" s="234"/>
      <c r="D14" s="114"/>
      <c r="E14" s="114"/>
      <c r="F14" s="114"/>
      <c r="G14" s="114"/>
      <c r="H14" s="114"/>
      <c r="I14" s="114"/>
      <c r="J14" s="239"/>
      <c r="K14" s="114"/>
      <c r="L14" s="114"/>
      <c r="M14" s="114"/>
      <c r="N14" s="114"/>
      <c r="O14" s="114"/>
      <c r="P14" s="114"/>
      <c r="R14" s="222" t="s">
        <v>166</v>
      </c>
    </row>
    <row r="15" spans="2:18" ht="20.399999999999999" x14ac:dyDescent="0.3">
      <c r="B15" s="238" t="s">
        <v>119</v>
      </c>
      <c r="C15" s="234"/>
      <c r="D15" s="114"/>
      <c r="E15" s="114"/>
      <c r="F15" s="114"/>
      <c r="G15" s="114"/>
      <c r="H15" s="114"/>
      <c r="I15" s="114"/>
      <c r="J15" s="239"/>
      <c r="K15" s="114"/>
      <c r="L15" s="114"/>
      <c r="M15" s="114"/>
      <c r="N15" s="114"/>
      <c r="O15" s="114"/>
      <c r="P15" s="114"/>
      <c r="R15" s="222" t="s">
        <v>166</v>
      </c>
    </row>
    <row r="16" spans="2:18" ht="20.399999999999999" x14ac:dyDescent="0.3">
      <c r="B16" s="279" t="s">
        <v>120</v>
      </c>
      <c r="C16" s="234"/>
      <c r="D16" s="114"/>
      <c r="E16" s="114"/>
      <c r="F16" s="114"/>
      <c r="G16" s="114"/>
      <c r="H16" s="114"/>
      <c r="I16" s="114"/>
      <c r="J16" s="239"/>
      <c r="K16" s="114"/>
      <c r="L16" s="114"/>
      <c r="M16" s="114"/>
      <c r="N16" s="114"/>
      <c r="O16" s="114"/>
      <c r="P16" s="114"/>
      <c r="R16" s="222" t="s">
        <v>166</v>
      </c>
    </row>
    <row r="17" spans="1:18" ht="20.399999999999999" x14ac:dyDescent="0.3">
      <c r="B17" s="280" t="s">
        <v>189</v>
      </c>
      <c r="C17" s="243"/>
      <c r="D17" s="117"/>
      <c r="E17" s="117"/>
      <c r="F17" s="117"/>
      <c r="G17" s="117"/>
      <c r="H17" s="117"/>
      <c r="I17" s="117"/>
      <c r="J17" s="281"/>
      <c r="K17" s="114"/>
      <c r="L17" s="114"/>
      <c r="M17" s="114"/>
      <c r="N17" s="114"/>
      <c r="O17" s="114"/>
      <c r="P17" s="114"/>
      <c r="R17" s="222" t="s">
        <v>166</v>
      </c>
    </row>
    <row r="18" spans="1:18" x14ac:dyDescent="0.3">
      <c r="B18" s="241"/>
      <c r="D18" s="114"/>
      <c r="E18" s="114"/>
      <c r="F18" s="114"/>
      <c r="G18" s="114"/>
      <c r="H18" s="114"/>
      <c r="I18" s="114"/>
      <c r="J18" s="114"/>
      <c r="K18" s="114"/>
      <c r="L18" s="114"/>
      <c r="M18" s="114"/>
      <c r="N18" s="114"/>
      <c r="O18" s="114"/>
      <c r="P18" s="114"/>
      <c r="R18" s="222" t="s">
        <v>166</v>
      </c>
    </row>
    <row r="19" spans="1:18" x14ac:dyDescent="0.3">
      <c r="C19" s="282"/>
      <c r="D19" s="235"/>
      <c r="E19" s="226"/>
      <c r="R19" s="222" t="s">
        <v>166</v>
      </c>
    </row>
    <row r="20" spans="1:18" x14ac:dyDescent="0.3">
      <c r="C20" s="282"/>
      <c r="D20" s="235"/>
      <c r="E20" s="226"/>
      <c r="R20" s="222" t="s">
        <v>166</v>
      </c>
    </row>
    <row r="21" spans="1:18" ht="16.5" customHeight="1" x14ac:dyDescent="0.3">
      <c r="C21" s="254"/>
      <c r="D21" s="235"/>
      <c r="E21" s="226"/>
      <c r="R21" s="222" t="s">
        <v>166</v>
      </c>
    </row>
    <row r="22" spans="1:18" ht="16.5" customHeight="1" x14ac:dyDescent="0.3">
      <c r="C22" s="226"/>
      <c r="D22" s="247"/>
      <c r="E22" s="226"/>
      <c r="R22" s="222" t="s">
        <v>166</v>
      </c>
    </row>
    <row r="23" spans="1:18" ht="16.5" customHeight="1" x14ac:dyDescent="0.3">
      <c r="R23" s="222" t="s">
        <v>166</v>
      </c>
    </row>
    <row r="24" spans="1:18" ht="16.5" customHeight="1" x14ac:dyDescent="0.3">
      <c r="I24" s="253"/>
      <c r="J24" s="253"/>
      <c r="K24" s="288"/>
      <c r="L24" s="283"/>
      <c r="M24" s="283"/>
      <c r="O24" s="247"/>
      <c r="P24" s="253"/>
      <c r="Q24" s="236"/>
      <c r="R24" s="222" t="s">
        <v>166</v>
      </c>
    </row>
    <row r="25" spans="1:18" ht="16.5" customHeight="1" x14ac:dyDescent="0.3">
      <c r="F25" s="251"/>
      <c r="G25" s="251"/>
      <c r="H25" s="251"/>
      <c r="I25" s="284" t="s">
        <v>131</v>
      </c>
      <c r="J25" s="284" t="s">
        <v>131</v>
      </c>
      <c r="K25" s="251" t="s">
        <v>128</v>
      </c>
      <c r="L25" s="285" t="s">
        <v>131</v>
      </c>
      <c r="M25" s="285" t="s">
        <v>131</v>
      </c>
      <c r="O25" s="254"/>
      <c r="P25" s="253"/>
      <c r="Q25" s="236"/>
      <c r="R25" s="222" t="s">
        <v>166</v>
      </c>
    </row>
    <row r="26" spans="1:18" x14ac:dyDescent="0.3">
      <c r="D26" s="247"/>
      <c r="F26" s="249"/>
      <c r="G26" s="249"/>
      <c r="H26" s="249"/>
      <c r="I26" s="249" t="s">
        <v>169</v>
      </c>
      <c r="J26" s="249" t="s">
        <v>169</v>
      </c>
      <c r="K26" s="249" t="s">
        <v>132</v>
      </c>
      <c r="L26" s="249" t="s">
        <v>169</v>
      </c>
      <c r="M26" s="249" t="s">
        <v>169</v>
      </c>
      <c r="R26" s="222" t="s">
        <v>166</v>
      </c>
    </row>
    <row r="27" spans="1:18" x14ac:dyDescent="0.3">
      <c r="C27" s="255" t="s">
        <v>141</v>
      </c>
      <c r="G27" s="255" t="s">
        <v>142</v>
      </c>
      <c r="H27" s="255" t="s">
        <v>142</v>
      </c>
      <c r="I27" s="255" t="s">
        <v>141</v>
      </c>
      <c r="J27" s="256" t="s">
        <v>141</v>
      </c>
      <c r="K27" s="256" t="s">
        <v>141</v>
      </c>
      <c r="L27" s="255" t="s">
        <v>141</v>
      </c>
      <c r="M27" s="255" t="s">
        <v>141</v>
      </c>
      <c r="R27" s="222" t="s">
        <v>166</v>
      </c>
    </row>
    <row r="28" spans="1:18" s="261" customFormat="1" ht="50.1" customHeight="1" thickBot="1" x14ac:dyDescent="0.35">
      <c r="A28" s="223"/>
      <c r="B28" s="257" t="s">
        <v>170</v>
      </c>
      <c r="C28" s="258" t="s">
        <v>171</v>
      </c>
      <c r="D28" s="258" t="s">
        <v>172</v>
      </c>
      <c r="E28" s="258" t="s">
        <v>173</v>
      </c>
      <c r="F28" s="259" t="s">
        <v>184</v>
      </c>
      <c r="G28" s="259" t="s">
        <v>362</v>
      </c>
      <c r="H28" s="259" t="s">
        <v>361</v>
      </c>
      <c r="I28" s="258" t="s">
        <v>185</v>
      </c>
      <c r="J28" s="258" t="s">
        <v>186</v>
      </c>
      <c r="K28" s="218" t="s">
        <v>154</v>
      </c>
      <c r="L28" s="258" t="s">
        <v>155</v>
      </c>
      <c r="M28" s="259" t="s">
        <v>190</v>
      </c>
      <c r="N28" s="258" t="s">
        <v>159</v>
      </c>
      <c r="O28" s="258" t="s">
        <v>364</v>
      </c>
      <c r="P28" s="260" t="s">
        <v>164</v>
      </c>
      <c r="R28" s="222" t="s">
        <v>166</v>
      </c>
    </row>
    <row r="29" spans="1:18" ht="50.25" customHeight="1" thickTop="1" x14ac:dyDescent="0.3">
      <c r="B29" s="221" t="str">
        <f>IF(C29="","",_xlfn.XLOOKUP(C29,経費NO.!$C$2:$C$18,経費NO.!$B$2:$B$18)&amp;"_"&amp;COUNTIF($C$29:C29,C29))</f>
        <v/>
      </c>
      <c r="C29" s="264"/>
      <c r="D29" s="87"/>
      <c r="E29" s="87"/>
      <c r="F29" s="87"/>
      <c r="G29" s="265"/>
      <c r="H29" s="265"/>
      <c r="I29" s="87"/>
      <c r="J29" s="87"/>
      <c r="K29" s="266"/>
      <c r="L29" s="87"/>
      <c r="M29" s="87"/>
      <c r="N29" s="266"/>
      <c r="O29" s="267"/>
      <c r="P29" s="268"/>
      <c r="R29" s="222" t="s">
        <v>166</v>
      </c>
    </row>
    <row r="30" spans="1:18" ht="50.25" customHeight="1" x14ac:dyDescent="0.3">
      <c r="B30" s="221" t="str">
        <f>IF(C30="","",_xlfn.XLOOKUP(C30,経費NO.!$C$2:$C$18,経費NO.!$B$2:$B$18)&amp;"_"&amp;COUNTIF($C$29:C30,C30))</f>
        <v/>
      </c>
      <c r="C30" s="264"/>
      <c r="D30" s="87"/>
      <c r="E30" s="87"/>
      <c r="F30" s="87"/>
      <c r="G30" s="265"/>
      <c r="H30" s="265"/>
      <c r="I30" s="87"/>
      <c r="J30" s="87"/>
      <c r="K30" s="266"/>
      <c r="L30" s="87"/>
      <c r="M30" s="87"/>
      <c r="N30" s="86"/>
      <c r="O30" s="269"/>
      <c r="P30" s="270"/>
      <c r="R30" s="222" t="s">
        <v>166</v>
      </c>
    </row>
    <row r="31" spans="1:18" ht="50.25" customHeight="1" x14ac:dyDescent="0.3">
      <c r="B31" s="221" t="str">
        <f>IF(C31="","",_xlfn.XLOOKUP(C31,経費NO.!$C$2:$C$18,経費NO.!$B$2:$B$18)&amp;"_"&amp;COUNTIF($C$29:C31,C31))</f>
        <v/>
      </c>
      <c r="C31" s="264"/>
      <c r="D31" s="87"/>
      <c r="E31" s="87"/>
      <c r="F31" s="87"/>
      <c r="G31" s="265"/>
      <c r="H31" s="265"/>
      <c r="I31" s="87"/>
      <c r="J31" s="87"/>
      <c r="K31" s="266"/>
      <c r="L31" s="87"/>
      <c r="M31" s="87"/>
      <c r="N31" s="86"/>
      <c r="O31" s="269"/>
      <c r="P31" s="270"/>
      <c r="R31" s="222" t="s">
        <v>166</v>
      </c>
    </row>
    <row r="32" spans="1:18" ht="50.25" customHeight="1" x14ac:dyDescent="0.3">
      <c r="B32" s="221" t="str">
        <f>IF(C32="","",_xlfn.XLOOKUP(C32,経費NO.!$C$2:$C$18,経費NO.!$B$2:$B$18)&amp;"_"&amp;COUNTIF($C$29:C32,C32))</f>
        <v/>
      </c>
      <c r="C32" s="264"/>
      <c r="D32" s="87"/>
      <c r="E32" s="87"/>
      <c r="F32" s="87"/>
      <c r="G32" s="265"/>
      <c r="H32" s="265"/>
      <c r="I32" s="87"/>
      <c r="J32" s="87"/>
      <c r="K32" s="86"/>
      <c r="L32" s="87"/>
      <c r="M32" s="87"/>
      <c r="N32" s="87"/>
      <c r="O32" s="271"/>
      <c r="P32" s="272"/>
      <c r="R32" s="222" t="s">
        <v>166</v>
      </c>
    </row>
    <row r="33" spans="2:18" ht="50.25" customHeight="1" x14ac:dyDescent="0.3">
      <c r="B33" s="221" t="str">
        <f>IF(C33="","",_xlfn.XLOOKUP(C33,経費NO.!$C$2:$C$18,経費NO.!$B$2:$B$18)&amp;"_"&amp;COUNTIF($C$29:C33,C33))</f>
        <v/>
      </c>
      <c r="C33" s="264"/>
      <c r="D33" s="87"/>
      <c r="E33" s="87"/>
      <c r="F33" s="87"/>
      <c r="G33" s="265"/>
      <c r="H33" s="265"/>
      <c r="I33" s="87"/>
      <c r="J33" s="87"/>
      <c r="K33" s="86"/>
      <c r="L33" s="87"/>
      <c r="M33" s="87"/>
      <c r="N33" s="86"/>
      <c r="O33" s="269"/>
      <c r="P33" s="272"/>
      <c r="R33" s="222" t="s">
        <v>166</v>
      </c>
    </row>
    <row r="34" spans="2:18" ht="50.25" customHeight="1" x14ac:dyDescent="0.3">
      <c r="B34" s="221" t="str">
        <f>IF(C34="","",_xlfn.XLOOKUP(C34,経費NO.!$C$2:$C$18,経費NO.!$B$2:$B$18)&amp;"_"&amp;COUNTIF($C$29:C34,C34))</f>
        <v/>
      </c>
      <c r="C34" s="264"/>
      <c r="D34" s="87"/>
      <c r="E34" s="87"/>
      <c r="F34" s="87"/>
      <c r="G34" s="265"/>
      <c r="H34" s="265"/>
      <c r="I34" s="87"/>
      <c r="J34" s="87"/>
      <c r="K34" s="86"/>
      <c r="L34" s="87"/>
      <c r="M34" s="87"/>
      <c r="N34" s="86"/>
      <c r="O34" s="269"/>
      <c r="P34" s="272"/>
      <c r="R34" s="222" t="s">
        <v>166</v>
      </c>
    </row>
    <row r="35" spans="2:18" ht="50.25" customHeight="1" x14ac:dyDescent="0.3">
      <c r="B35" s="221" t="str">
        <f>IF(C35="","",_xlfn.XLOOKUP(C35,経費NO.!$C$2:$C$18,経費NO.!$B$2:$B$18)&amp;"_"&amp;COUNTIF($C$29:C35,C35))</f>
        <v/>
      </c>
      <c r="C35" s="264"/>
      <c r="D35" s="87"/>
      <c r="E35" s="87"/>
      <c r="F35" s="87"/>
      <c r="G35" s="265"/>
      <c r="H35" s="265"/>
      <c r="I35" s="87"/>
      <c r="J35" s="87"/>
      <c r="K35" s="86"/>
      <c r="L35" s="87"/>
      <c r="M35" s="87"/>
      <c r="N35" s="86"/>
      <c r="O35" s="269"/>
      <c r="P35" s="272"/>
      <c r="R35" s="222" t="s">
        <v>166</v>
      </c>
    </row>
    <row r="36" spans="2:18" ht="50.25" customHeight="1" x14ac:dyDescent="0.3">
      <c r="B36" s="221" t="str">
        <f>IF(C36="","",_xlfn.XLOOKUP(C36,経費NO.!$C$2:$C$18,経費NO.!$B$2:$B$18)&amp;"_"&amp;COUNTIF($C$29:C36,C36))</f>
        <v/>
      </c>
      <c r="C36" s="264"/>
      <c r="D36" s="87"/>
      <c r="E36" s="87"/>
      <c r="F36" s="87"/>
      <c r="G36" s="265"/>
      <c r="H36" s="265"/>
      <c r="I36" s="87"/>
      <c r="J36" s="87"/>
      <c r="K36" s="86"/>
      <c r="L36" s="87"/>
      <c r="M36" s="87"/>
      <c r="N36" s="86"/>
      <c r="O36" s="269"/>
      <c r="P36" s="272"/>
      <c r="R36" s="222" t="s">
        <v>166</v>
      </c>
    </row>
    <row r="37" spans="2:18" ht="50.25" customHeight="1" x14ac:dyDescent="0.3">
      <c r="B37" s="221" t="str">
        <f>IF(C37="","",_xlfn.XLOOKUP(C37,経費NO.!$C$2:$C$18,経費NO.!$B$2:$B$18)&amp;"_"&amp;COUNTIF($C$29:C37,C37))</f>
        <v/>
      </c>
      <c r="C37" s="264"/>
      <c r="D37" s="87"/>
      <c r="E37" s="87"/>
      <c r="F37" s="87"/>
      <c r="G37" s="265"/>
      <c r="H37" s="265"/>
      <c r="I37" s="87"/>
      <c r="J37" s="87"/>
      <c r="K37" s="86"/>
      <c r="L37" s="87"/>
      <c r="M37" s="87"/>
      <c r="N37" s="86"/>
      <c r="O37" s="269"/>
      <c r="P37" s="272"/>
      <c r="R37" s="222" t="s">
        <v>166</v>
      </c>
    </row>
    <row r="38" spans="2:18" ht="50.25" customHeight="1" x14ac:dyDescent="0.3">
      <c r="B38" s="221" t="str">
        <f>IF(C38="","",_xlfn.XLOOKUP(C38,経費NO.!$C$2:$C$18,経費NO.!$B$2:$B$18)&amp;"_"&amp;COUNTIF($C$29:C38,C38))</f>
        <v/>
      </c>
      <c r="C38" s="264"/>
      <c r="D38" s="87"/>
      <c r="E38" s="87"/>
      <c r="F38" s="87"/>
      <c r="G38" s="265"/>
      <c r="H38" s="265"/>
      <c r="I38" s="87"/>
      <c r="J38" s="87"/>
      <c r="K38" s="86"/>
      <c r="L38" s="87"/>
      <c r="M38" s="87"/>
      <c r="N38" s="86"/>
      <c r="O38" s="269"/>
      <c r="P38" s="272"/>
      <c r="R38" s="222" t="s">
        <v>166</v>
      </c>
    </row>
    <row r="39" spans="2:18" ht="50.25" customHeight="1" x14ac:dyDescent="0.3">
      <c r="B39" s="221" t="str">
        <f>IF(C39="","",_xlfn.XLOOKUP(C39,経費NO.!$C$2:$C$18,経費NO.!$B$2:$B$18)&amp;"_"&amp;COUNTIF($C$29:C39,C39))</f>
        <v/>
      </c>
      <c r="C39" s="264"/>
      <c r="D39" s="87"/>
      <c r="E39" s="87"/>
      <c r="F39" s="87"/>
      <c r="G39" s="265"/>
      <c r="H39" s="265"/>
      <c r="I39" s="87"/>
      <c r="J39" s="87"/>
      <c r="K39" s="86"/>
      <c r="L39" s="87"/>
      <c r="M39" s="87"/>
      <c r="N39" s="86"/>
      <c r="O39" s="269"/>
      <c r="P39" s="272"/>
      <c r="R39" s="222" t="s">
        <v>166</v>
      </c>
    </row>
    <row r="40" spans="2:18" ht="50.25" customHeight="1" x14ac:dyDescent="0.3">
      <c r="B40" s="221" t="str">
        <f>IF(C40="","",_xlfn.XLOOKUP(C40,経費NO.!$C$2:$C$18,経費NO.!$B$2:$B$18)&amp;"_"&amp;COUNTIF($C$29:C40,C40))</f>
        <v/>
      </c>
      <c r="C40" s="264"/>
      <c r="D40" s="87"/>
      <c r="E40" s="87"/>
      <c r="F40" s="87"/>
      <c r="G40" s="265"/>
      <c r="H40" s="265"/>
      <c r="I40" s="87"/>
      <c r="J40" s="87"/>
      <c r="K40" s="86"/>
      <c r="L40" s="87"/>
      <c r="M40" s="87"/>
      <c r="N40" s="86"/>
      <c r="O40" s="269"/>
      <c r="P40" s="272"/>
      <c r="R40" s="222" t="s">
        <v>166</v>
      </c>
    </row>
    <row r="41" spans="2:18" ht="50.25" customHeight="1" x14ac:dyDescent="0.3">
      <c r="B41" s="221" t="str">
        <f>IF(C41="","",_xlfn.XLOOKUP(C41,経費NO.!$C$2:$C$18,経費NO.!$B$2:$B$18)&amp;"_"&amp;COUNTIF($C$29:C41,C41))</f>
        <v/>
      </c>
      <c r="C41" s="264"/>
      <c r="D41" s="87"/>
      <c r="E41" s="87"/>
      <c r="F41" s="87"/>
      <c r="G41" s="265"/>
      <c r="H41" s="265"/>
      <c r="I41" s="87"/>
      <c r="J41" s="87"/>
      <c r="K41" s="86"/>
      <c r="L41" s="87"/>
      <c r="M41" s="87"/>
      <c r="N41" s="87"/>
      <c r="O41" s="271"/>
      <c r="P41" s="272"/>
      <c r="R41" s="222" t="s">
        <v>166</v>
      </c>
    </row>
    <row r="42" spans="2:18" ht="50.25" customHeight="1" x14ac:dyDescent="0.3">
      <c r="B42" s="221" t="str">
        <f>IF(C42="","",_xlfn.XLOOKUP(C42,経費NO.!$C$2:$C$18,経費NO.!$B$2:$B$18)&amp;"_"&amp;COUNTIF($C$29:C42,C42))</f>
        <v/>
      </c>
      <c r="C42" s="264"/>
      <c r="D42" s="87"/>
      <c r="E42" s="87"/>
      <c r="F42" s="87"/>
      <c r="G42" s="265"/>
      <c r="H42" s="265"/>
      <c r="I42" s="87"/>
      <c r="J42" s="87"/>
      <c r="K42" s="86"/>
      <c r="L42" s="87"/>
      <c r="M42" s="87"/>
      <c r="N42" s="86"/>
      <c r="O42" s="269"/>
      <c r="P42" s="272"/>
      <c r="R42" s="222" t="s">
        <v>166</v>
      </c>
    </row>
    <row r="43" spans="2:18" ht="50.25" customHeight="1" x14ac:dyDescent="0.3">
      <c r="B43" s="221" t="str">
        <f>IF(C43="","",_xlfn.XLOOKUP(C43,経費NO.!$C$2:$C$18,経費NO.!$B$2:$B$18)&amp;"_"&amp;COUNTIF($C$29:C43,C43))</f>
        <v/>
      </c>
      <c r="C43" s="264"/>
      <c r="D43" s="87"/>
      <c r="E43" s="87"/>
      <c r="F43" s="87"/>
      <c r="G43" s="265"/>
      <c r="H43" s="265"/>
      <c r="I43" s="87"/>
      <c r="J43" s="87"/>
      <c r="K43" s="86"/>
      <c r="L43" s="87"/>
      <c r="M43" s="87"/>
      <c r="N43" s="87"/>
      <c r="O43" s="271"/>
      <c r="P43" s="272"/>
      <c r="R43" s="222" t="s">
        <v>166</v>
      </c>
    </row>
    <row r="44" spans="2:18" ht="50.25" customHeight="1" x14ac:dyDescent="0.3">
      <c r="B44" s="221" t="str">
        <f>IF(C44="","",_xlfn.XLOOKUP(C44,経費NO.!$C$2:$C$18,経費NO.!$B$2:$B$18)&amp;"_"&amp;COUNTIF($C$29:C44,C44))</f>
        <v/>
      </c>
      <c r="C44" s="264"/>
      <c r="D44" s="87"/>
      <c r="E44" s="87"/>
      <c r="F44" s="87"/>
      <c r="G44" s="265"/>
      <c r="H44" s="265"/>
      <c r="I44" s="87"/>
      <c r="J44" s="87"/>
      <c r="K44" s="86"/>
      <c r="L44" s="87"/>
      <c r="M44" s="87"/>
      <c r="N44" s="87"/>
      <c r="O44" s="271"/>
      <c r="P44" s="272"/>
      <c r="R44" s="222" t="s">
        <v>166</v>
      </c>
    </row>
    <row r="45" spans="2:18" ht="50.25" customHeight="1" x14ac:dyDescent="0.3">
      <c r="B45" s="221" t="str">
        <f>IF(C45="","",_xlfn.XLOOKUP(C45,経費NO.!$C$2:$C$18,経費NO.!$B$2:$B$18)&amp;"_"&amp;COUNTIF($C$29:C45,C45))</f>
        <v/>
      </c>
      <c r="C45" s="264"/>
      <c r="D45" s="87"/>
      <c r="E45" s="87"/>
      <c r="F45" s="87"/>
      <c r="G45" s="265"/>
      <c r="H45" s="265"/>
      <c r="I45" s="87"/>
      <c r="J45" s="87"/>
      <c r="K45" s="86"/>
      <c r="L45" s="87"/>
      <c r="M45" s="87"/>
      <c r="N45" s="87"/>
      <c r="O45" s="271"/>
      <c r="P45" s="272"/>
      <c r="R45" s="222" t="s">
        <v>166</v>
      </c>
    </row>
    <row r="46" spans="2:18" ht="50.25" customHeight="1" x14ac:dyDescent="0.3">
      <c r="B46" s="221" t="str">
        <f>IF(C46="","",_xlfn.XLOOKUP(C46,経費NO.!$C$2:$C$18,経費NO.!$B$2:$B$18)&amp;"_"&amp;COUNTIF($C$29:C46,C46))</f>
        <v/>
      </c>
      <c r="C46" s="264"/>
      <c r="D46" s="87"/>
      <c r="E46" s="87"/>
      <c r="F46" s="87"/>
      <c r="G46" s="265"/>
      <c r="H46" s="265"/>
      <c r="I46" s="87"/>
      <c r="J46" s="87"/>
      <c r="K46" s="86"/>
      <c r="L46" s="87"/>
      <c r="M46" s="87"/>
      <c r="N46" s="87"/>
      <c r="O46" s="271"/>
      <c r="P46" s="272"/>
      <c r="R46" s="222" t="s">
        <v>166</v>
      </c>
    </row>
    <row r="47" spans="2:18" ht="50.25" customHeight="1" x14ac:dyDescent="0.3">
      <c r="B47" s="221" t="str">
        <f>IF(C47="","",_xlfn.XLOOKUP(C47,経費NO.!$C$2:$C$18,経費NO.!$B$2:$B$18)&amp;"_"&amp;COUNTIF($C$29:C47,C47))</f>
        <v/>
      </c>
      <c r="C47" s="264"/>
      <c r="D47" s="87"/>
      <c r="E47" s="87"/>
      <c r="F47" s="87"/>
      <c r="G47" s="265"/>
      <c r="H47" s="265"/>
      <c r="I47" s="87"/>
      <c r="J47" s="87"/>
      <c r="K47" s="86"/>
      <c r="L47" s="87"/>
      <c r="M47" s="87"/>
      <c r="N47" s="87"/>
      <c r="O47" s="271"/>
      <c r="P47" s="272"/>
      <c r="R47" s="222" t="s">
        <v>166</v>
      </c>
    </row>
    <row r="48" spans="2:18" ht="50.25" customHeight="1" x14ac:dyDescent="0.3">
      <c r="B48" s="262" t="str">
        <f>IF(C48="","",_xlfn.XLOOKUP(C48,経費NO.!$C$2:$C$18,経費NO.!$B$2:$B$18)&amp;"_"&amp;COUNTIF($C$29:C48,C48))</f>
        <v/>
      </c>
      <c r="C48" s="273"/>
      <c r="D48" s="88"/>
      <c r="E48" s="88"/>
      <c r="F48" s="88"/>
      <c r="G48" s="274"/>
      <c r="H48" s="274"/>
      <c r="I48" s="88"/>
      <c r="J48" s="88"/>
      <c r="K48" s="86"/>
      <c r="L48" s="88"/>
      <c r="M48" s="88"/>
      <c r="N48" s="88"/>
      <c r="O48" s="275"/>
      <c r="P48" s="276"/>
      <c r="R48" s="222" t="s">
        <v>166</v>
      </c>
    </row>
    <row r="49" spans="1:18" x14ac:dyDescent="0.3">
      <c r="B49" s="263" t="s">
        <v>165</v>
      </c>
      <c r="R49" s="222" t="s">
        <v>166</v>
      </c>
    </row>
    <row r="50" spans="1:18" x14ac:dyDescent="0.3">
      <c r="R50" s="222" t="s">
        <v>166</v>
      </c>
    </row>
    <row r="51" spans="1:18"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c r="O51" s="222" t="s">
        <v>166</v>
      </c>
      <c r="P51" s="222" t="s">
        <v>166</v>
      </c>
      <c r="Q51" s="222" t="s">
        <v>166</v>
      </c>
      <c r="R51" s="222" t="s">
        <v>166</v>
      </c>
    </row>
  </sheetData>
  <sheetProtection algorithmName="SHA-512" hashValue="Fno4x3AyeWuWsIBI8I4vFUtIbCC/IdW8BTWaqRRyqw3qld5P/TsH+K1YtBHXigkHoPgalUmKN92vh2TUSG3pqA==" saltValue="pvH+DVow9HtxiYu7fLwTlw==" spinCount="100000" sheet="1" objects="1" scenarios="1" selectLockedCells="1"/>
  <phoneticPr fontId="25"/>
  <conditionalFormatting sqref="C29:C48">
    <cfRule type="expression" dxfId="163" priority="42">
      <formula>IF($C29&lt;&gt;"",TRUE,FALSE)</formula>
    </cfRule>
  </conditionalFormatting>
  <conditionalFormatting sqref="C19:D21">
    <cfRule type="cellIs" dxfId="162" priority="51" operator="equal">
      <formula>"入力不要"</formula>
    </cfRule>
    <cfRule type="cellIs" dxfId="161" priority="52" operator="equal">
      <formula>"該当必須"</formula>
    </cfRule>
    <cfRule type="cellIs" dxfId="160" priority="53" operator="equal">
      <formula>"必須"</formula>
    </cfRule>
  </conditionalFormatting>
  <conditionalFormatting sqref="D5:D18 B16:B18 O25">
    <cfRule type="cellIs" dxfId="159" priority="57" operator="equal">
      <formula>"入力不要"</formula>
    </cfRule>
    <cfRule type="cellIs" dxfId="158" priority="58" operator="equal">
      <formula>"該当必須"</formula>
    </cfRule>
    <cfRule type="cellIs" dxfId="157" priority="59" operator="equal">
      <formula>"必須"</formula>
    </cfRule>
  </conditionalFormatting>
  <conditionalFormatting sqref="D29:D48">
    <cfRule type="expression" dxfId="156" priority="49">
      <formula>IF(D29&lt;&gt;"",TRUE,FALSE)</formula>
    </cfRule>
    <cfRule type="expression" dxfId="155" priority="50">
      <formula>IF(C29&lt;&gt;"",TRUE,FALSE)</formula>
    </cfRule>
  </conditionalFormatting>
  <conditionalFormatting sqref="E29:E48">
    <cfRule type="expression" dxfId="154" priority="48">
      <formula>IF(D29&lt;&gt;"",TRUE,FALSE)</formula>
    </cfRule>
    <cfRule type="expression" dxfId="153" priority="47">
      <formula>IF(E29&lt;&gt;"",TRUE,FALSE)</formula>
    </cfRule>
  </conditionalFormatting>
  <conditionalFormatting sqref="F29:F48">
    <cfRule type="expression" dxfId="152" priority="46">
      <formula>IF(E29&lt;&gt;"",TRUE,FALSE)</formula>
    </cfRule>
    <cfRule type="expression" dxfId="151" priority="45">
      <formula>IF(F29&lt;&gt;"",TRUE,FALSE)</formula>
    </cfRule>
  </conditionalFormatting>
  <conditionalFormatting sqref="G29:G48">
    <cfRule type="expression" dxfId="150" priority="44">
      <formula>IF(F29&lt;&gt;"",TRUE,FALSE)</formula>
    </cfRule>
    <cfRule type="expression" dxfId="149" priority="43">
      <formula>IF(G29&lt;&gt;"",TRUE,FALSE)</formula>
    </cfRule>
  </conditionalFormatting>
  <conditionalFormatting sqref="H29:H48">
    <cfRule type="expression" dxfId="148" priority="40">
      <formula>IF(H29&lt;&gt;"",TRUE,FALSE)</formula>
    </cfRule>
    <cfRule type="expression" dxfId="147" priority="41">
      <formula>IF(G29&lt;&gt;"",TRUE,FALSE)</formula>
    </cfRule>
  </conditionalFormatting>
  <conditionalFormatting sqref="I29:I48">
    <cfRule type="expression" dxfId="146" priority="37">
      <formula>IF(I29="提出なし",TRUE,FALSE)</formula>
    </cfRule>
    <cfRule type="expression" dxfId="145" priority="38">
      <formula>IF(I29="提出あり",TRUE,FALSE)</formula>
    </cfRule>
    <cfRule type="expression" dxfId="144" priority="39">
      <formula>IF(H29&lt;&gt;"",TRUE,FALSE)</formula>
    </cfRule>
  </conditionalFormatting>
  <conditionalFormatting sqref="J29:J48">
    <cfRule type="expression" dxfId="143" priority="34">
      <formula>IF(J29="提出なし",TRUE,FALSE)</formula>
    </cfRule>
    <cfRule type="expression" dxfId="142" priority="35">
      <formula>IF(J29="提出あり",TRUE,FALSE)</formula>
    </cfRule>
    <cfRule type="expression" dxfId="141" priority="36">
      <formula>IF(I29="提出あり",TRUE,FALSE)</formula>
    </cfRule>
  </conditionalFormatting>
  <conditionalFormatting sqref="K29:K48">
    <cfRule type="expression" dxfId="140" priority="1">
      <formula>IF($M29="提出なし",TRUE,FALSE)</formula>
    </cfRule>
    <cfRule type="expression" dxfId="139" priority="2">
      <formula>IF($L29="提出なし",TRUE,FALSE)</formula>
    </cfRule>
    <cfRule type="expression" dxfId="138" priority="3">
      <formula>IF($K29&lt;&gt;"",TRUE,FALSE)</formula>
    </cfRule>
    <cfRule type="expression" dxfId="137" priority="4">
      <formula>IF($J29="提出あり",TRUE,FALSE)</formula>
    </cfRule>
  </conditionalFormatting>
  <conditionalFormatting sqref="L29:L48">
    <cfRule type="expression" dxfId="136" priority="6">
      <formula>IF($L29="提出なし",TRUE,FALSE)</formula>
    </cfRule>
    <cfRule type="expression" dxfId="135" priority="10">
      <formula>IF($K29=$K$25,TRUE,FALSE)</formula>
    </cfRule>
    <cfRule type="expression" dxfId="134" priority="9">
      <formula>IF($L29&lt;&gt;"",TRUE,FALSE)</formula>
    </cfRule>
  </conditionalFormatting>
  <conditionalFormatting sqref="M29:M48">
    <cfRule type="expression" dxfId="133" priority="5">
      <formula>IF($M29="提出なし",TRUE,FALSE)</formula>
    </cfRule>
    <cfRule type="expression" dxfId="132" priority="8">
      <formula>IF($K29=$K$26,TRUE,FALSE)</formula>
    </cfRule>
    <cfRule type="expression" dxfId="131" priority="7">
      <formula>IF($M29="提出あり",TRUE,FALSE)</formula>
    </cfRule>
  </conditionalFormatting>
  <conditionalFormatting sqref="N29:N48">
    <cfRule type="expression" dxfId="130" priority="173">
      <formula>IF($N29&lt;&gt;"",TRUE,FALSE)</formula>
    </cfRule>
    <cfRule type="expression" dxfId="129" priority="174">
      <formula>IF($L29="提出あり",TRUE,FALSE)</formula>
    </cfRule>
  </conditionalFormatting>
  <conditionalFormatting sqref="O29:O48">
    <cfRule type="expression" dxfId="128" priority="21">
      <formula>IF($N29&lt;&gt;"",TRUE,FALSE)</formula>
    </cfRule>
    <cfRule type="expression" dxfId="127" priority="20">
      <formula>IF($O29&lt;&gt;"",TRUE,FALSE)</formula>
    </cfRule>
  </conditionalFormatting>
  <conditionalFormatting sqref="P29:P48">
    <cfRule type="expression" dxfId="126" priority="15">
      <formula>IF($C29&lt;&gt;"",TRUE,FALSE)</formula>
    </cfRule>
  </conditionalFormatting>
  <dataValidations count="5">
    <dataValidation type="list" allowBlank="1" showInputMessage="1" showErrorMessage="1" sqref="A29:A42" xr:uid="{67A5A6B1-D256-4B19-8645-ADA525C24C6A}">
      <formula1>$A$27</formula1>
    </dataValidation>
    <dataValidation type="list" allowBlank="1" showInputMessage="1" showErrorMessage="1" sqref="I29:J48" xr:uid="{998DCE87-878C-4C9C-B31B-88FC41906D65}">
      <formula1>I$25:I$26</formula1>
    </dataValidation>
    <dataValidation type="list" allowBlank="1" showInputMessage="1" showErrorMessage="1" sqref="K29:K48" xr:uid="{FA149D96-9592-4884-98D7-7C46CD8ECD75}">
      <formula1>$K$25:$K$26</formula1>
    </dataValidation>
    <dataValidation type="list" allowBlank="1" showInputMessage="1" showErrorMessage="1" sqref="L29:L48" xr:uid="{5EA9B5EA-4C39-4E1A-ADD0-C41EF8DC5431}">
      <formula1>$L$25:$L$26</formula1>
    </dataValidation>
    <dataValidation type="list" allowBlank="1" showInputMessage="1" showErrorMessage="1" sqref="M29:M48" xr:uid="{7F0E8246-6CBC-42E0-AF9E-575FB45AC045}">
      <formula1>$M$25:$M$26</formula1>
    </dataValidation>
  </dataValidations>
  <pageMargins left="0.7" right="0.7" top="0.75" bottom="0.75" header="0.3" footer="0.3"/>
  <pageSetup paperSize="9" scale="16"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C2826B5-16EA-4617-881C-096BD90F94F2}">
          <x14:formula1>
            <xm:f>経費NO.!$C$8</xm:f>
          </x14:formula1>
          <xm:sqref>C29:C48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39408-8229-4D49-B304-76B1EDB8EC2E}">
  <sheetPr>
    <tabColor theme="5" tint="0.59999389629810485"/>
  </sheetPr>
  <dimension ref="A1:Z51"/>
  <sheetViews>
    <sheetView showGridLines="0" view="pageBreakPreview" zoomScale="50" zoomScaleNormal="29" zoomScaleSheetLayoutView="5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8" width="30.6640625" style="223" customWidth="1"/>
    <col min="9" max="9" width="60.6640625" style="223" customWidth="1"/>
    <col min="10" max="12" width="15.6640625" style="223" customWidth="1"/>
    <col min="13" max="13" width="75.6640625" style="223" customWidth="1"/>
    <col min="14" max="16" width="30.6640625" style="223" customWidth="1"/>
    <col min="17" max="17" width="60.6640625" style="223" customWidth="1"/>
    <col min="18" max="20" width="9.109375" style="223"/>
    <col min="21" max="21" width="45.6640625" style="223" customWidth="1"/>
    <col min="22" max="24" width="15.6640625" style="223" customWidth="1"/>
    <col min="25" max="26" width="30.6640625" style="223" customWidth="1"/>
    <col min="27" max="16384" width="9.109375" style="223"/>
  </cols>
  <sheetData>
    <row r="1" spans="2:19" x14ac:dyDescent="0.3">
      <c r="S1" s="222" t="s">
        <v>166</v>
      </c>
    </row>
    <row r="2" spans="2:19" ht="20.399999999999999" x14ac:dyDescent="0.3">
      <c r="B2" s="277" t="s">
        <v>107</v>
      </c>
      <c r="C2" s="278" t="s">
        <v>191</v>
      </c>
      <c r="E2" s="226"/>
      <c r="S2" s="222" t="s">
        <v>166</v>
      </c>
    </row>
    <row r="3" spans="2:19" x14ac:dyDescent="0.3">
      <c r="C3" s="227"/>
      <c r="D3" s="228"/>
      <c r="S3" s="222" t="s">
        <v>166</v>
      </c>
    </row>
    <row r="4" spans="2:19" ht="20.399999999999999" x14ac:dyDescent="0.3">
      <c r="B4" s="286" t="s">
        <v>3</v>
      </c>
      <c r="C4" s="230"/>
      <c r="D4" s="231"/>
      <c r="E4" s="230"/>
      <c r="F4" s="230"/>
      <c r="G4" s="230"/>
      <c r="H4" s="230"/>
      <c r="I4" s="232"/>
      <c r="S4" s="222" t="s">
        <v>166</v>
      </c>
    </row>
    <row r="5" spans="2:19" ht="20.399999999999999" x14ac:dyDescent="0.3">
      <c r="B5" s="287" t="s">
        <v>109</v>
      </c>
      <c r="C5" s="234"/>
      <c r="D5" s="235"/>
      <c r="E5" s="236"/>
      <c r="F5" s="234"/>
      <c r="G5" s="234"/>
      <c r="H5" s="234"/>
      <c r="I5" s="237"/>
      <c r="S5" s="222" t="s">
        <v>166</v>
      </c>
    </row>
    <row r="6" spans="2:19" ht="20.399999999999999" x14ac:dyDescent="0.3">
      <c r="B6" s="238" t="s">
        <v>110</v>
      </c>
      <c r="C6" s="234"/>
      <c r="D6" s="114"/>
      <c r="E6" s="114"/>
      <c r="F6" s="114"/>
      <c r="G6" s="114"/>
      <c r="H6" s="114"/>
      <c r="I6" s="239"/>
      <c r="J6" s="114"/>
      <c r="K6" s="292"/>
      <c r="L6" s="114"/>
      <c r="M6" s="114"/>
      <c r="N6" s="114"/>
      <c r="O6" s="114"/>
      <c r="P6" s="114"/>
      <c r="Q6" s="114"/>
      <c r="S6" s="222" t="s">
        <v>166</v>
      </c>
    </row>
    <row r="7" spans="2:19" ht="20.399999999999999" x14ac:dyDescent="0.3">
      <c r="B7" s="238" t="s">
        <v>111</v>
      </c>
      <c r="C7" s="234"/>
      <c r="D7" s="114"/>
      <c r="E7" s="114"/>
      <c r="F7" s="114"/>
      <c r="G7" s="114"/>
      <c r="H7" s="114"/>
      <c r="I7" s="239"/>
      <c r="J7" s="114"/>
      <c r="K7" s="292"/>
      <c r="L7" s="114"/>
      <c r="M7" s="114"/>
      <c r="N7" s="114"/>
      <c r="O7" s="114"/>
      <c r="P7" s="114"/>
      <c r="Q7" s="114"/>
      <c r="S7" s="222" t="s">
        <v>166</v>
      </c>
    </row>
    <row r="8" spans="2:19" ht="20.399999999999999" x14ac:dyDescent="0.3">
      <c r="B8" s="238" t="s">
        <v>112</v>
      </c>
      <c r="C8" s="234"/>
      <c r="D8" s="114"/>
      <c r="E8" s="114"/>
      <c r="F8" s="114"/>
      <c r="G8" s="114"/>
      <c r="H8" s="114"/>
      <c r="I8" s="239"/>
      <c r="J8" s="114"/>
      <c r="K8" s="292"/>
      <c r="L8" s="114"/>
      <c r="M8" s="114"/>
      <c r="N8" s="114"/>
      <c r="O8" s="114"/>
      <c r="P8" s="114"/>
      <c r="Q8" s="114"/>
      <c r="S8" s="222" t="s">
        <v>166</v>
      </c>
    </row>
    <row r="9" spans="2:19" ht="20.399999999999999" x14ac:dyDescent="0.3">
      <c r="B9" s="238" t="s">
        <v>113</v>
      </c>
      <c r="C9" s="234"/>
      <c r="D9" s="114"/>
      <c r="E9" s="114"/>
      <c r="F9" s="114"/>
      <c r="G9" s="114"/>
      <c r="H9" s="114"/>
      <c r="I9" s="239"/>
      <c r="J9" s="114"/>
      <c r="K9" s="292"/>
      <c r="L9" s="114"/>
      <c r="M9" s="114"/>
      <c r="N9" s="114"/>
      <c r="O9" s="114"/>
      <c r="P9" s="114"/>
      <c r="Q9" s="114"/>
      <c r="S9" s="222" t="s">
        <v>166</v>
      </c>
    </row>
    <row r="10" spans="2:19" ht="20.399999999999999" x14ac:dyDescent="0.3">
      <c r="B10" s="238" t="s">
        <v>114</v>
      </c>
      <c r="C10" s="234"/>
      <c r="D10" s="114"/>
      <c r="E10" s="114"/>
      <c r="F10" s="114"/>
      <c r="G10" s="114"/>
      <c r="H10" s="114"/>
      <c r="I10" s="239"/>
      <c r="J10" s="114"/>
      <c r="K10" s="292"/>
      <c r="L10" s="114"/>
      <c r="M10" s="114"/>
      <c r="N10" s="114"/>
      <c r="O10" s="114"/>
      <c r="P10" s="114"/>
      <c r="Q10" s="114"/>
      <c r="S10" s="222" t="s">
        <v>166</v>
      </c>
    </row>
    <row r="11" spans="2:19" ht="20.399999999999999" x14ac:dyDescent="0.3">
      <c r="B11" s="238" t="s">
        <v>115</v>
      </c>
      <c r="C11" s="234"/>
      <c r="D11" s="114"/>
      <c r="E11" s="114"/>
      <c r="F11" s="114"/>
      <c r="G11" s="114"/>
      <c r="H11" s="114"/>
      <c r="I11" s="239"/>
      <c r="J11" s="114"/>
      <c r="K11" s="292"/>
      <c r="L11" s="114"/>
      <c r="M11" s="114"/>
      <c r="N11" s="114"/>
      <c r="O11" s="114"/>
      <c r="P11" s="114"/>
      <c r="Q11" s="114"/>
      <c r="S11" s="222" t="s">
        <v>166</v>
      </c>
    </row>
    <row r="12" spans="2:19" ht="20.399999999999999" x14ac:dyDescent="0.3">
      <c r="B12" s="238" t="s">
        <v>116</v>
      </c>
      <c r="C12" s="234"/>
      <c r="D12" s="114"/>
      <c r="E12" s="114"/>
      <c r="F12" s="114"/>
      <c r="G12" s="114"/>
      <c r="H12" s="114"/>
      <c r="I12" s="239"/>
      <c r="J12" s="114"/>
      <c r="K12" s="292"/>
      <c r="L12" s="114"/>
      <c r="M12" s="114"/>
      <c r="N12" s="114"/>
      <c r="O12" s="114"/>
      <c r="P12" s="114"/>
      <c r="Q12" s="114"/>
      <c r="S12" s="222" t="s">
        <v>166</v>
      </c>
    </row>
    <row r="13" spans="2:19" ht="20.399999999999999" x14ac:dyDescent="0.3">
      <c r="B13" s="238" t="s">
        <v>117</v>
      </c>
      <c r="C13" s="234"/>
      <c r="D13" s="114"/>
      <c r="E13" s="114"/>
      <c r="F13" s="114"/>
      <c r="G13" s="114"/>
      <c r="H13" s="114"/>
      <c r="I13" s="239"/>
      <c r="J13" s="114"/>
      <c r="K13" s="292"/>
      <c r="L13" s="114"/>
      <c r="M13" s="114"/>
      <c r="N13" s="114"/>
      <c r="O13" s="114"/>
      <c r="P13" s="114"/>
      <c r="Q13" s="114"/>
      <c r="S13" s="222" t="s">
        <v>166</v>
      </c>
    </row>
    <row r="14" spans="2:19" ht="20.399999999999999" x14ac:dyDescent="0.3">
      <c r="B14" s="238" t="s">
        <v>118</v>
      </c>
      <c r="C14" s="234"/>
      <c r="D14" s="114"/>
      <c r="E14" s="114"/>
      <c r="F14" s="114"/>
      <c r="G14" s="114"/>
      <c r="H14" s="114"/>
      <c r="I14" s="239"/>
      <c r="J14" s="114"/>
      <c r="K14" s="292"/>
      <c r="L14" s="114"/>
      <c r="M14" s="114"/>
      <c r="N14" s="114"/>
      <c r="O14" s="114"/>
      <c r="P14" s="114"/>
      <c r="Q14" s="114"/>
      <c r="S14" s="222" t="s">
        <v>166</v>
      </c>
    </row>
    <row r="15" spans="2:19" ht="20.399999999999999" x14ac:dyDescent="0.3">
      <c r="B15" s="238" t="s">
        <v>119</v>
      </c>
      <c r="C15" s="234"/>
      <c r="D15" s="114"/>
      <c r="E15" s="114"/>
      <c r="F15" s="114"/>
      <c r="G15" s="114"/>
      <c r="H15" s="114"/>
      <c r="I15" s="239"/>
      <c r="J15" s="114"/>
      <c r="K15" s="292"/>
      <c r="L15" s="114"/>
      <c r="M15" s="114"/>
      <c r="N15" s="114"/>
      <c r="O15" s="114"/>
      <c r="P15" s="114"/>
      <c r="Q15" s="114"/>
      <c r="S15" s="222" t="s">
        <v>166</v>
      </c>
    </row>
    <row r="16" spans="2:19" ht="20.399999999999999" x14ac:dyDescent="0.3">
      <c r="B16" s="279" t="s">
        <v>120</v>
      </c>
      <c r="C16" s="234"/>
      <c r="D16" s="114"/>
      <c r="E16" s="114"/>
      <c r="F16" s="114"/>
      <c r="G16" s="114"/>
      <c r="H16" s="114"/>
      <c r="I16" s="239"/>
      <c r="J16" s="114"/>
      <c r="K16" s="292"/>
      <c r="L16" s="114"/>
      <c r="M16" s="114"/>
      <c r="N16" s="114"/>
      <c r="O16" s="114"/>
      <c r="P16" s="114"/>
      <c r="Q16" s="114"/>
      <c r="S16" s="222" t="s">
        <v>166</v>
      </c>
    </row>
    <row r="17" spans="1:26" ht="20.399999999999999" x14ac:dyDescent="0.3">
      <c r="B17" s="238" t="s">
        <v>192</v>
      </c>
      <c r="C17" s="234"/>
      <c r="D17" s="114"/>
      <c r="E17" s="114"/>
      <c r="F17" s="114"/>
      <c r="G17" s="114"/>
      <c r="H17" s="114"/>
      <c r="I17" s="239"/>
      <c r="J17" s="114"/>
      <c r="K17" s="292"/>
      <c r="L17" s="114"/>
      <c r="M17" s="114"/>
      <c r="N17" s="114"/>
      <c r="O17" s="114"/>
      <c r="P17" s="114"/>
      <c r="Q17" s="114"/>
      <c r="S17" s="222" t="s">
        <v>166</v>
      </c>
    </row>
    <row r="18" spans="1:26" ht="20.399999999999999" x14ac:dyDescent="0.3">
      <c r="B18" s="242" t="s">
        <v>193</v>
      </c>
      <c r="C18" s="243"/>
      <c r="D18" s="117"/>
      <c r="E18" s="117"/>
      <c r="F18" s="117"/>
      <c r="G18" s="117"/>
      <c r="H18" s="117"/>
      <c r="I18" s="281"/>
      <c r="J18" s="114"/>
      <c r="K18" s="292"/>
      <c r="L18" s="114"/>
      <c r="M18" s="114"/>
      <c r="N18" s="114"/>
      <c r="O18" s="114"/>
      <c r="P18" s="114"/>
      <c r="Q18" s="114"/>
      <c r="S18" s="222" t="s">
        <v>166</v>
      </c>
    </row>
    <row r="19" spans="1:26" x14ac:dyDescent="0.3">
      <c r="B19" s="241"/>
      <c r="D19" s="114"/>
      <c r="E19" s="114"/>
      <c r="F19" s="114"/>
      <c r="G19" s="114"/>
      <c r="H19" s="114"/>
      <c r="I19" s="114"/>
      <c r="J19" s="114"/>
      <c r="K19" s="292"/>
      <c r="L19" s="114"/>
      <c r="M19" s="114"/>
      <c r="N19" s="114"/>
      <c r="O19" s="114"/>
      <c r="P19" s="114"/>
      <c r="Q19" s="114"/>
      <c r="S19" s="222" t="s">
        <v>166</v>
      </c>
    </row>
    <row r="20" spans="1:26" x14ac:dyDescent="0.3">
      <c r="C20" s="282"/>
      <c r="D20" s="235"/>
      <c r="E20" s="226"/>
      <c r="S20" s="222" t="s">
        <v>166</v>
      </c>
    </row>
    <row r="21" spans="1:26" ht="16.5" customHeight="1" x14ac:dyDescent="0.3">
      <c r="C21" s="254"/>
      <c r="D21" s="235"/>
      <c r="E21" s="226"/>
      <c r="S21" s="222" t="s">
        <v>166</v>
      </c>
      <c r="T21" s="361"/>
      <c r="U21" s="361"/>
      <c r="V21" s="361"/>
      <c r="W21" s="362"/>
      <c r="X21" s="359"/>
    </row>
    <row r="22" spans="1:26" ht="16.5" customHeight="1" x14ac:dyDescent="0.3">
      <c r="C22" s="226"/>
      <c r="D22" s="247"/>
      <c r="E22" s="226"/>
      <c r="S22" s="222" t="s">
        <v>166</v>
      </c>
      <c r="T22" s="361"/>
      <c r="U22" s="361"/>
      <c r="V22" s="361"/>
      <c r="W22" s="362"/>
      <c r="X22" s="359"/>
    </row>
    <row r="23" spans="1:26" ht="16.5" customHeight="1" x14ac:dyDescent="0.3">
      <c r="S23" s="222" t="s">
        <v>166</v>
      </c>
      <c r="T23" s="361"/>
      <c r="U23" s="361"/>
      <c r="V23" s="361"/>
      <c r="W23" s="362"/>
      <c r="X23" s="359"/>
    </row>
    <row r="24" spans="1:26" ht="16.5" customHeight="1" x14ac:dyDescent="0.3">
      <c r="I24" s="251" t="s">
        <v>128</v>
      </c>
      <c r="J24" s="253"/>
      <c r="K24" s="288"/>
      <c r="L24" s="283"/>
      <c r="M24" s="283"/>
      <c r="N24" s="283"/>
      <c r="P24" s="247"/>
      <c r="Q24" s="253"/>
      <c r="R24" s="236"/>
      <c r="S24" s="222" t="s">
        <v>166</v>
      </c>
      <c r="T24" s="223" t="s">
        <v>194</v>
      </c>
      <c r="U24" s="288"/>
      <c r="V24" s="288"/>
    </row>
    <row r="25" spans="1:26" ht="16.5" customHeight="1" x14ac:dyDescent="0.3">
      <c r="I25" s="249" t="s">
        <v>132</v>
      </c>
      <c r="J25" s="284" t="s">
        <v>131</v>
      </c>
      <c r="K25" s="285" t="s">
        <v>131</v>
      </c>
      <c r="L25" s="285" t="s">
        <v>131</v>
      </c>
      <c r="M25" s="285" t="s">
        <v>131</v>
      </c>
      <c r="N25" s="284" t="s">
        <v>131</v>
      </c>
      <c r="P25" s="254"/>
      <c r="Q25" s="253"/>
      <c r="R25" s="236"/>
      <c r="S25" s="222" t="s">
        <v>166</v>
      </c>
      <c r="U25" s="223" t="s">
        <v>128</v>
      </c>
      <c r="V25" s="293"/>
    </row>
    <row r="26" spans="1:26" x14ac:dyDescent="0.3">
      <c r="D26" s="247"/>
      <c r="I26" s="249" t="s">
        <v>195</v>
      </c>
      <c r="J26" s="249" t="s">
        <v>169</v>
      </c>
      <c r="K26" s="249" t="s">
        <v>169</v>
      </c>
      <c r="L26" s="249" t="s">
        <v>169</v>
      </c>
      <c r="M26" s="249" t="s">
        <v>169</v>
      </c>
      <c r="N26" s="249" t="s">
        <v>169</v>
      </c>
      <c r="S26" s="222" t="s">
        <v>166</v>
      </c>
      <c r="U26" s="223" t="s">
        <v>132</v>
      </c>
      <c r="V26" s="293" t="s">
        <v>131</v>
      </c>
    </row>
    <row r="27" spans="1:26" x14ac:dyDescent="0.3">
      <c r="C27" s="255" t="s">
        <v>141</v>
      </c>
      <c r="G27" s="255" t="s">
        <v>142</v>
      </c>
      <c r="H27" s="255" t="s">
        <v>142</v>
      </c>
      <c r="I27" s="256" t="s">
        <v>141</v>
      </c>
      <c r="J27" s="255" t="s">
        <v>141</v>
      </c>
      <c r="K27" s="256" t="s">
        <v>141</v>
      </c>
      <c r="L27" s="256" t="s">
        <v>141</v>
      </c>
      <c r="M27" s="255" t="s">
        <v>141</v>
      </c>
      <c r="N27" s="255" t="s">
        <v>141</v>
      </c>
      <c r="S27" s="222" t="s">
        <v>166</v>
      </c>
      <c r="U27" s="223" t="s">
        <v>195</v>
      </c>
      <c r="V27" s="223" t="s">
        <v>169</v>
      </c>
    </row>
    <row r="28" spans="1:26" s="261" customFormat="1" ht="50.1" customHeight="1" thickBot="1" x14ac:dyDescent="0.35">
      <c r="A28" s="223"/>
      <c r="B28" s="257" t="s">
        <v>170</v>
      </c>
      <c r="C28" s="258" t="s">
        <v>171</v>
      </c>
      <c r="D28" s="258" t="s">
        <v>172</v>
      </c>
      <c r="E28" s="258" t="s">
        <v>173</v>
      </c>
      <c r="F28" s="259" t="s">
        <v>184</v>
      </c>
      <c r="G28" s="259" t="s">
        <v>360</v>
      </c>
      <c r="H28" s="259" t="s">
        <v>361</v>
      </c>
      <c r="I28" s="218" t="s">
        <v>154</v>
      </c>
      <c r="J28" s="258" t="s">
        <v>185</v>
      </c>
      <c r="K28" s="258" t="s">
        <v>186</v>
      </c>
      <c r="L28" s="258" t="s">
        <v>155</v>
      </c>
      <c r="M28" s="259" t="s">
        <v>196</v>
      </c>
      <c r="N28" s="259" t="s">
        <v>197</v>
      </c>
      <c r="O28" s="258" t="s">
        <v>159</v>
      </c>
      <c r="P28" s="258" t="s">
        <v>364</v>
      </c>
      <c r="Q28" s="260" t="s">
        <v>164</v>
      </c>
      <c r="S28" s="222" t="s">
        <v>166</v>
      </c>
      <c r="T28" s="294"/>
      <c r="U28" s="295" t="s">
        <v>198</v>
      </c>
      <c r="V28" s="295" t="s">
        <v>185</v>
      </c>
      <c r="W28" s="295" t="s">
        <v>186</v>
      </c>
      <c r="X28" s="295" t="s">
        <v>155</v>
      </c>
      <c r="Y28" s="295" t="s">
        <v>199</v>
      </c>
      <c r="Z28" s="295" t="s">
        <v>200</v>
      </c>
    </row>
    <row r="29" spans="1:26" ht="50.25" customHeight="1" thickTop="1" x14ac:dyDescent="0.3">
      <c r="B29" s="221" t="str">
        <f>IF(C29="","",_xlfn.XLOOKUP(C29,経費NO.!$C$2:$C$18,経費NO.!$B$2:$B$18)&amp;"_"&amp;COUNTIF($C$29:C29,C29))</f>
        <v/>
      </c>
      <c r="C29" s="264"/>
      <c r="D29" s="87"/>
      <c r="E29" s="87"/>
      <c r="F29" s="87"/>
      <c r="G29" s="265"/>
      <c r="H29" s="265"/>
      <c r="I29" s="266"/>
      <c r="J29" s="86"/>
      <c r="K29" s="86"/>
      <c r="L29" s="86"/>
      <c r="M29" s="86"/>
      <c r="N29" s="86"/>
      <c r="O29" s="266"/>
      <c r="P29" s="267"/>
      <c r="Q29" s="268"/>
      <c r="S29" s="222" t="s">
        <v>166</v>
      </c>
      <c r="T29" s="296">
        <v>1</v>
      </c>
      <c r="U29" s="297" t="s">
        <v>128</v>
      </c>
      <c r="V29" s="298" t="s">
        <v>131</v>
      </c>
      <c r="W29" s="298" t="s">
        <v>131</v>
      </c>
      <c r="X29" s="298" t="s">
        <v>131</v>
      </c>
      <c r="Y29" s="220" t="s">
        <v>169</v>
      </c>
      <c r="Z29" s="299" t="s">
        <v>169</v>
      </c>
    </row>
    <row r="30" spans="1:26" ht="50.25" customHeight="1" x14ac:dyDescent="0.3">
      <c r="B30" s="221" t="str">
        <f>IF(C30="","",_xlfn.XLOOKUP(C30,経費NO.!$C$2:$C$18,経費NO.!$B$2:$B$18)&amp;"_"&amp;COUNTIF($C$29:C30,C30))</f>
        <v/>
      </c>
      <c r="C30" s="264"/>
      <c r="D30" s="87"/>
      <c r="E30" s="87"/>
      <c r="F30" s="87"/>
      <c r="G30" s="265"/>
      <c r="H30" s="265"/>
      <c r="I30" s="266"/>
      <c r="J30" s="86"/>
      <c r="K30" s="86"/>
      <c r="L30" s="86"/>
      <c r="M30" s="86"/>
      <c r="N30" s="86"/>
      <c r="O30" s="86"/>
      <c r="P30" s="269"/>
      <c r="Q30" s="270"/>
      <c r="S30" s="222" t="s">
        <v>166</v>
      </c>
      <c r="T30" s="296">
        <v>2</v>
      </c>
      <c r="U30" s="297" t="s">
        <v>132</v>
      </c>
      <c r="V30" s="298" t="s">
        <v>131</v>
      </c>
      <c r="W30" s="298" t="s">
        <v>131</v>
      </c>
      <c r="X30" s="220" t="s">
        <v>169</v>
      </c>
      <c r="Y30" s="220" t="s">
        <v>169</v>
      </c>
      <c r="Z30" s="300" t="s">
        <v>131</v>
      </c>
    </row>
    <row r="31" spans="1:26" ht="50.25" customHeight="1" x14ac:dyDescent="0.3">
      <c r="B31" s="221" t="str">
        <f>IF(C31="","",_xlfn.XLOOKUP(C31,経費NO.!$C$2:$C$18,経費NO.!$B$2:$B$18)&amp;"_"&amp;COUNTIF($C$29:C31,C31))</f>
        <v/>
      </c>
      <c r="C31" s="264"/>
      <c r="D31" s="87"/>
      <c r="E31" s="87"/>
      <c r="F31" s="87"/>
      <c r="G31" s="265"/>
      <c r="H31" s="265"/>
      <c r="I31" s="266"/>
      <c r="J31" s="86"/>
      <c r="K31" s="86"/>
      <c r="L31" s="86"/>
      <c r="M31" s="86"/>
      <c r="N31" s="86"/>
      <c r="O31" s="86"/>
      <c r="P31" s="269"/>
      <c r="Q31" s="270"/>
      <c r="S31" s="222" t="s">
        <v>166</v>
      </c>
      <c r="T31" s="301">
        <v>3</v>
      </c>
      <c r="U31" s="302" t="s">
        <v>132</v>
      </c>
      <c r="V31" s="220" t="s">
        <v>169</v>
      </c>
      <c r="W31" s="220" t="s">
        <v>169</v>
      </c>
      <c r="X31" s="220" t="s">
        <v>169</v>
      </c>
      <c r="Y31" s="298" t="s">
        <v>131</v>
      </c>
      <c r="Z31" s="300" t="s">
        <v>131</v>
      </c>
    </row>
    <row r="32" spans="1:26" ht="50.25" customHeight="1" x14ac:dyDescent="0.3">
      <c r="B32" s="221" t="str">
        <f>IF(C32="","",_xlfn.XLOOKUP(C32,経費NO.!$C$2:$C$18,経費NO.!$B$2:$B$18)&amp;"_"&amp;COUNTIF($C$29:C32,C32))</f>
        <v/>
      </c>
      <c r="C32" s="264"/>
      <c r="D32" s="87"/>
      <c r="E32" s="87"/>
      <c r="F32" s="87"/>
      <c r="G32" s="265"/>
      <c r="H32" s="265"/>
      <c r="I32" s="86"/>
      <c r="J32" s="86"/>
      <c r="K32" s="86"/>
      <c r="L32" s="86"/>
      <c r="M32" s="86"/>
      <c r="N32" s="86"/>
      <c r="O32" s="87"/>
      <c r="P32" s="271"/>
      <c r="Q32" s="272"/>
      <c r="S32" s="222" t="s">
        <v>166</v>
      </c>
      <c r="T32" s="296">
        <v>4</v>
      </c>
      <c r="U32" s="297" t="s">
        <v>195</v>
      </c>
      <c r="V32" s="220" t="s">
        <v>169</v>
      </c>
      <c r="W32" s="220" t="s">
        <v>169</v>
      </c>
      <c r="X32" s="220" t="s">
        <v>169</v>
      </c>
      <c r="Y32" s="298" t="s">
        <v>131</v>
      </c>
      <c r="Z32" s="299" t="s">
        <v>169</v>
      </c>
    </row>
    <row r="33" spans="2:19" ht="50.25" customHeight="1" x14ac:dyDescent="0.3">
      <c r="B33" s="221" t="str">
        <f>IF(C33="","",_xlfn.XLOOKUP(C33,経費NO.!$C$2:$C$18,経費NO.!$B$2:$B$18)&amp;"_"&amp;COUNTIF($C$29:C33,C33))</f>
        <v/>
      </c>
      <c r="C33" s="264"/>
      <c r="D33" s="87"/>
      <c r="E33" s="87"/>
      <c r="F33" s="87"/>
      <c r="G33" s="265"/>
      <c r="H33" s="265"/>
      <c r="I33" s="86"/>
      <c r="J33" s="86"/>
      <c r="K33" s="86"/>
      <c r="L33" s="86"/>
      <c r="M33" s="86"/>
      <c r="N33" s="86"/>
      <c r="O33" s="86"/>
      <c r="P33" s="269"/>
      <c r="Q33" s="272"/>
      <c r="S33" s="222" t="s">
        <v>166</v>
      </c>
    </row>
    <row r="34" spans="2:19" ht="50.25" customHeight="1" x14ac:dyDescent="0.3">
      <c r="B34" s="221" t="str">
        <f>IF(C34="","",_xlfn.XLOOKUP(C34,経費NO.!$C$2:$C$18,経費NO.!$B$2:$B$18)&amp;"_"&amp;COUNTIF($C$29:C34,C34))</f>
        <v/>
      </c>
      <c r="C34" s="264"/>
      <c r="D34" s="87"/>
      <c r="E34" s="87"/>
      <c r="F34" s="87"/>
      <c r="G34" s="265"/>
      <c r="H34" s="265"/>
      <c r="I34" s="86"/>
      <c r="J34" s="86"/>
      <c r="K34" s="86"/>
      <c r="L34" s="86"/>
      <c r="M34" s="86"/>
      <c r="N34" s="86"/>
      <c r="O34" s="86"/>
      <c r="P34" s="269"/>
      <c r="Q34" s="272"/>
      <c r="S34" s="222" t="s">
        <v>166</v>
      </c>
    </row>
    <row r="35" spans="2:19" ht="50.25" customHeight="1" x14ac:dyDescent="0.3">
      <c r="B35" s="221" t="str">
        <f>IF(C35="","",_xlfn.XLOOKUP(C35,経費NO.!$C$2:$C$18,経費NO.!$B$2:$B$18)&amp;"_"&amp;COUNTIF($C$29:C35,C35))</f>
        <v/>
      </c>
      <c r="C35" s="264"/>
      <c r="D35" s="87"/>
      <c r="E35" s="87"/>
      <c r="F35" s="87"/>
      <c r="G35" s="265"/>
      <c r="H35" s="265"/>
      <c r="I35" s="86"/>
      <c r="J35" s="86"/>
      <c r="K35" s="86"/>
      <c r="L35" s="86"/>
      <c r="M35" s="86"/>
      <c r="N35" s="86"/>
      <c r="O35" s="86"/>
      <c r="P35" s="269"/>
      <c r="Q35" s="272"/>
      <c r="S35" s="222" t="s">
        <v>166</v>
      </c>
    </row>
    <row r="36" spans="2:19" ht="50.25" customHeight="1" x14ac:dyDescent="0.3">
      <c r="B36" s="221" t="str">
        <f>IF(C36="","",_xlfn.XLOOKUP(C36,経費NO.!$C$2:$C$18,経費NO.!$B$2:$B$18)&amp;"_"&amp;COUNTIF($C$29:C36,C36))</f>
        <v/>
      </c>
      <c r="C36" s="264"/>
      <c r="D36" s="87"/>
      <c r="E36" s="87"/>
      <c r="F36" s="87"/>
      <c r="G36" s="265"/>
      <c r="H36" s="265"/>
      <c r="I36" s="86"/>
      <c r="J36" s="86"/>
      <c r="K36" s="86"/>
      <c r="L36" s="86"/>
      <c r="M36" s="86"/>
      <c r="N36" s="86"/>
      <c r="O36" s="86"/>
      <c r="P36" s="269"/>
      <c r="Q36" s="272"/>
      <c r="S36" s="222" t="s">
        <v>166</v>
      </c>
    </row>
    <row r="37" spans="2:19" ht="50.25" customHeight="1" x14ac:dyDescent="0.3">
      <c r="B37" s="221" t="str">
        <f>IF(C37="","",_xlfn.XLOOKUP(C37,経費NO.!$C$2:$C$18,経費NO.!$B$2:$B$18)&amp;"_"&amp;COUNTIF($C$29:C37,C37))</f>
        <v/>
      </c>
      <c r="C37" s="264"/>
      <c r="D37" s="87"/>
      <c r="E37" s="87"/>
      <c r="F37" s="87"/>
      <c r="G37" s="265"/>
      <c r="H37" s="265"/>
      <c r="I37" s="86"/>
      <c r="J37" s="86"/>
      <c r="K37" s="86"/>
      <c r="L37" s="86"/>
      <c r="M37" s="86"/>
      <c r="N37" s="86"/>
      <c r="O37" s="86"/>
      <c r="P37" s="269"/>
      <c r="Q37" s="272"/>
      <c r="S37" s="222" t="s">
        <v>166</v>
      </c>
    </row>
    <row r="38" spans="2:19" ht="50.25" customHeight="1" x14ac:dyDescent="0.3">
      <c r="B38" s="221" t="str">
        <f>IF(C38="","",_xlfn.XLOOKUP(C38,経費NO.!$C$2:$C$18,経費NO.!$B$2:$B$18)&amp;"_"&amp;COUNTIF($C$29:C38,C38))</f>
        <v/>
      </c>
      <c r="C38" s="264"/>
      <c r="D38" s="87"/>
      <c r="E38" s="87"/>
      <c r="F38" s="87"/>
      <c r="G38" s="265"/>
      <c r="H38" s="265"/>
      <c r="I38" s="86"/>
      <c r="J38" s="86"/>
      <c r="K38" s="86"/>
      <c r="L38" s="86"/>
      <c r="M38" s="86"/>
      <c r="N38" s="86"/>
      <c r="O38" s="86"/>
      <c r="P38" s="269"/>
      <c r="Q38" s="272"/>
      <c r="S38" s="222" t="s">
        <v>166</v>
      </c>
    </row>
    <row r="39" spans="2:19" ht="50.25" customHeight="1" x14ac:dyDescent="0.3">
      <c r="B39" s="221" t="str">
        <f>IF(C39="","",_xlfn.XLOOKUP(C39,経費NO.!$C$2:$C$18,経費NO.!$B$2:$B$18)&amp;"_"&amp;COUNTIF($C$29:C39,C39))</f>
        <v/>
      </c>
      <c r="C39" s="264"/>
      <c r="D39" s="87"/>
      <c r="E39" s="87"/>
      <c r="F39" s="87"/>
      <c r="G39" s="265"/>
      <c r="H39" s="265"/>
      <c r="I39" s="86"/>
      <c r="J39" s="86"/>
      <c r="K39" s="86"/>
      <c r="L39" s="86"/>
      <c r="M39" s="86"/>
      <c r="N39" s="86"/>
      <c r="O39" s="86"/>
      <c r="P39" s="269"/>
      <c r="Q39" s="272"/>
      <c r="S39" s="222" t="s">
        <v>166</v>
      </c>
    </row>
    <row r="40" spans="2:19" ht="50.25" customHeight="1" x14ac:dyDescent="0.3">
      <c r="B40" s="221" t="str">
        <f>IF(C40="","",_xlfn.XLOOKUP(C40,経費NO.!$C$2:$C$18,経費NO.!$B$2:$B$18)&amp;"_"&amp;COUNTIF($C$29:C40,C40))</f>
        <v/>
      </c>
      <c r="C40" s="264"/>
      <c r="D40" s="87"/>
      <c r="E40" s="87"/>
      <c r="F40" s="87"/>
      <c r="G40" s="265"/>
      <c r="H40" s="265"/>
      <c r="I40" s="86"/>
      <c r="J40" s="86"/>
      <c r="K40" s="86"/>
      <c r="L40" s="86"/>
      <c r="M40" s="86"/>
      <c r="N40" s="86"/>
      <c r="O40" s="86"/>
      <c r="P40" s="269"/>
      <c r="Q40" s="272"/>
      <c r="S40" s="222" t="s">
        <v>166</v>
      </c>
    </row>
    <row r="41" spans="2:19" ht="50.25" customHeight="1" x14ac:dyDescent="0.3">
      <c r="B41" s="221" t="str">
        <f>IF(C41="","",_xlfn.XLOOKUP(C41,経費NO.!$C$2:$C$18,経費NO.!$B$2:$B$18)&amp;"_"&amp;COUNTIF($C$29:C41,C41))</f>
        <v/>
      </c>
      <c r="C41" s="264"/>
      <c r="D41" s="87"/>
      <c r="E41" s="87"/>
      <c r="F41" s="87"/>
      <c r="G41" s="265"/>
      <c r="H41" s="265"/>
      <c r="I41" s="86"/>
      <c r="J41" s="86"/>
      <c r="K41" s="86"/>
      <c r="L41" s="86"/>
      <c r="M41" s="86"/>
      <c r="N41" s="86"/>
      <c r="O41" s="87"/>
      <c r="P41" s="271"/>
      <c r="Q41" s="272"/>
      <c r="S41" s="222" t="s">
        <v>166</v>
      </c>
    </row>
    <row r="42" spans="2:19" ht="50.25" customHeight="1" x14ac:dyDescent="0.3">
      <c r="B42" s="221" t="str">
        <f>IF(C42="","",_xlfn.XLOOKUP(C42,経費NO.!$C$2:$C$18,経費NO.!$B$2:$B$18)&amp;"_"&amp;COUNTIF($C$29:C42,C42))</f>
        <v/>
      </c>
      <c r="C42" s="264"/>
      <c r="D42" s="87"/>
      <c r="E42" s="87"/>
      <c r="F42" s="87"/>
      <c r="G42" s="265"/>
      <c r="H42" s="265"/>
      <c r="I42" s="86"/>
      <c r="J42" s="86"/>
      <c r="K42" s="86"/>
      <c r="L42" s="86"/>
      <c r="M42" s="86"/>
      <c r="N42" s="86"/>
      <c r="O42" s="86"/>
      <c r="P42" s="269"/>
      <c r="Q42" s="272"/>
      <c r="S42" s="222" t="s">
        <v>166</v>
      </c>
    </row>
    <row r="43" spans="2:19" ht="50.25" customHeight="1" x14ac:dyDescent="0.3">
      <c r="B43" s="221" t="str">
        <f>IF(C43="","",_xlfn.XLOOKUP(C43,経費NO.!$C$2:$C$18,経費NO.!$B$2:$B$18)&amp;"_"&amp;COUNTIF($C$29:C43,C43))</f>
        <v/>
      </c>
      <c r="C43" s="264"/>
      <c r="D43" s="87"/>
      <c r="E43" s="87"/>
      <c r="F43" s="87"/>
      <c r="G43" s="265"/>
      <c r="H43" s="265"/>
      <c r="I43" s="86"/>
      <c r="J43" s="87"/>
      <c r="K43" s="87"/>
      <c r="L43" s="87"/>
      <c r="M43" s="87"/>
      <c r="N43" s="87"/>
      <c r="O43" s="87"/>
      <c r="P43" s="271"/>
      <c r="Q43" s="272"/>
      <c r="S43" s="222" t="s">
        <v>166</v>
      </c>
    </row>
    <row r="44" spans="2:19" ht="50.25" customHeight="1" x14ac:dyDescent="0.3">
      <c r="B44" s="221" t="str">
        <f>IF(C44="","",_xlfn.XLOOKUP(C44,経費NO.!$C$2:$C$18,経費NO.!$B$2:$B$18)&amp;"_"&amp;COUNTIF($C$29:C44,C44))</f>
        <v/>
      </c>
      <c r="C44" s="264"/>
      <c r="D44" s="87"/>
      <c r="E44" s="87"/>
      <c r="F44" s="87"/>
      <c r="G44" s="265"/>
      <c r="H44" s="265"/>
      <c r="I44" s="86"/>
      <c r="J44" s="87"/>
      <c r="K44" s="87"/>
      <c r="L44" s="87"/>
      <c r="M44" s="87"/>
      <c r="N44" s="87"/>
      <c r="O44" s="87"/>
      <c r="P44" s="271"/>
      <c r="Q44" s="272"/>
      <c r="S44" s="222" t="s">
        <v>166</v>
      </c>
    </row>
    <row r="45" spans="2:19" ht="50.25" customHeight="1" x14ac:dyDescent="0.3">
      <c r="B45" s="221" t="str">
        <f>IF(C45="","",_xlfn.XLOOKUP(C45,経費NO.!$C$2:$C$18,経費NO.!$B$2:$B$18)&amp;"_"&amp;COUNTIF($C$29:C45,C45))</f>
        <v/>
      </c>
      <c r="C45" s="264"/>
      <c r="D45" s="87"/>
      <c r="E45" s="87"/>
      <c r="F45" s="87"/>
      <c r="G45" s="265"/>
      <c r="H45" s="265"/>
      <c r="I45" s="86"/>
      <c r="J45" s="87"/>
      <c r="K45" s="87"/>
      <c r="L45" s="87"/>
      <c r="M45" s="87"/>
      <c r="N45" s="87"/>
      <c r="O45" s="87"/>
      <c r="P45" s="271"/>
      <c r="Q45" s="272"/>
      <c r="S45" s="222" t="s">
        <v>166</v>
      </c>
    </row>
    <row r="46" spans="2:19" ht="50.25" customHeight="1" x14ac:dyDescent="0.3">
      <c r="B46" s="221" t="str">
        <f>IF(C46="","",_xlfn.XLOOKUP(C46,経費NO.!$C$2:$C$18,経費NO.!$B$2:$B$18)&amp;"_"&amp;COUNTIF($C$29:C46,C46))</f>
        <v/>
      </c>
      <c r="C46" s="264"/>
      <c r="D46" s="87"/>
      <c r="E46" s="87"/>
      <c r="F46" s="87"/>
      <c r="G46" s="265"/>
      <c r="H46" s="265"/>
      <c r="I46" s="86"/>
      <c r="J46" s="87"/>
      <c r="K46" s="87"/>
      <c r="L46" s="87"/>
      <c r="M46" s="87"/>
      <c r="N46" s="87"/>
      <c r="O46" s="87"/>
      <c r="P46" s="271"/>
      <c r="Q46" s="272"/>
      <c r="S46" s="222" t="s">
        <v>166</v>
      </c>
    </row>
    <row r="47" spans="2:19" ht="50.25" customHeight="1" x14ac:dyDescent="0.3">
      <c r="B47" s="221" t="str">
        <f>IF(C47="","",_xlfn.XLOOKUP(C47,経費NO.!$C$2:$C$18,経費NO.!$B$2:$B$18)&amp;"_"&amp;COUNTIF($C$29:C47,C47))</f>
        <v/>
      </c>
      <c r="C47" s="264"/>
      <c r="D47" s="87"/>
      <c r="E47" s="87"/>
      <c r="F47" s="87"/>
      <c r="G47" s="265"/>
      <c r="H47" s="265"/>
      <c r="I47" s="86"/>
      <c r="J47" s="87"/>
      <c r="K47" s="87"/>
      <c r="L47" s="87"/>
      <c r="M47" s="87"/>
      <c r="N47" s="87"/>
      <c r="O47" s="87"/>
      <c r="P47" s="271"/>
      <c r="Q47" s="272"/>
      <c r="S47" s="222" t="s">
        <v>166</v>
      </c>
    </row>
    <row r="48" spans="2:19" ht="50.25" customHeight="1" x14ac:dyDescent="0.3">
      <c r="B48" s="262" t="str">
        <f>IF(C48="","",_xlfn.XLOOKUP(C48,経費NO.!$C$2:$C$18,経費NO.!$B$2:$B$18)&amp;"_"&amp;COUNTIF($C$29:C48,C48))</f>
        <v/>
      </c>
      <c r="C48" s="273"/>
      <c r="D48" s="88"/>
      <c r="E48" s="88"/>
      <c r="F48" s="88"/>
      <c r="G48" s="274"/>
      <c r="H48" s="274"/>
      <c r="I48" s="86"/>
      <c r="J48" s="88"/>
      <c r="K48" s="88"/>
      <c r="L48" s="88"/>
      <c r="M48" s="88"/>
      <c r="N48" s="88"/>
      <c r="O48" s="88"/>
      <c r="P48" s="275"/>
      <c r="Q48" s="276"/>
      <c r="S48" s="222" t="s">
        <v>166</v>
      </c>
    </row>
    <row r="49" spans="1:19" x14ac:dyDescent="0.3">
      <c r="B49" s="263" t="s">
        <v>165</v>
      </c>
      <c r="S49" s="222" t="s">
        <v>166</v>
      </c>
    </row>
    <row r="50" spans="1:19" x14ac:dyDescent="0.3">
      <c r="S50" s="222" t="s">
        <v>166</v>
      </c>
    </row>
    <row r="51" spans="1:19"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c r="O51" s="222" t="s">
        <v>166</v>
      </c>
      <c r="P51" s="222" t="s">
        <v>166</v>
      </c>
      <c r="Q51" s="222" t="s">
        <v>166</v>
      </c>
      <c r="R51" s="222" t="s">
        <v>166</v>
      </c>
      <c r="S51" s="222" t="s">
        <v>166</v>
      </c>
    </row>
  </sheetData>
  <sheetProtection algorithmName="SHA-512" hashValue="8dVPZn6Rg14tAKnLP5LFjbofJNWRHf0EDB4GfzYISUycQLZJ/1QCI7WA9m5ddGig+Z11mye04ftp9XEU1sG4kA==" saltValue="O/vlcR9v6gXlHO5YVwqEpg==" spinCount="100000" sheet="1" objects="1" scenarios="1" selectLockedCells="1"/>
  <mergeCells count="5">
    <mergeCell ref="T21:T23"/>
    <mergeCell ref="U21:U23"/>
    <mergeCell ref="V21:V23"/>
    <mergeCell ref="W21:W23"/>
    <mergeCell ref="X21:X23"/>
  </mergeCells>
  <phoneticPr fontId="25"/>
  <conditionalFormatting sqref="C29:C48">
    <cfRule type="expression" dxfId="125" priority="45">
      <formula>IF($C29&lt;&gt;"",TRUE,FALSE)</formula>
    </cfRule>
  </conditionalFormatting>
  <conditionalFormatting sqref="C20:D21">
    <cfRule type="cellIs" dxfId="124" priority="56" operator="equal">
      <formula>"必須"</formula>
    </cfRule>
    <cfRule type="cellIs" dxfId="123" priority="55" operator="equal">
      <formula>"該当必須"</formula>
    </cfRule>
    <cfRule type="cellIs" dxfId="122" priority="54" operator="equal">
      <formula>"入力不要"</formula>
    </cfRule>
  </conditionalFormatting>
  <conditionalFormatting sqref="D5:D19 B16:B19 P25">
    <cfRule type="cellIs" dxfId="121" priority="62" operator="equal">
      <formula>"必須"</formula>
    </cfRule>
    <cfRule type="cellIs" dxfId="120" priority="61" operator="equal">
      <formula>"該当必須"</formula>
    </cfRule>
    <cfRule type="cellIs" dxfId="119" priority="60" operator="equal">
      <formula>"入力不要"</formula>
    </cfRule>
  </conditionalFormatting>
  <conditionalFormatting sqref="D29:D48">
    <cfRule type="expression" dxfId="118" priority="53">
      <formula>IF(C29&lt;&gt;"",TRUE,FALSE)</formula>
    </cfRule>
    <cfRule type="expression" dxfId="117" priority="52">
      <formula>IF(D29&lt;&gt;"",TRUE,FALSE)</formula>
    </cfRule>
  </conditionalFormatting>
  <conditionalFormatting sqref="E29:E48">
    <cfRule type="expression" dxfId="116" priority="51">
      <formula>IF(D29&lt;&gt;"",TRUE,FALSE)</formula>
    </cfRule>
    <cfRule type="expression" dxfId="115" priority="50">
      <formula>IF(E29&lt;&gt;"",TRUE,FALSE)</formula>
    </cfRule>
  </conditionalFormatting>
  <conditionalFormatting sqref="F29:F48">
    <cfRule type="expression" dxfId="114" priority="49">
      <formula>IF(E29&lt;&gt;"",TRUE,FALSE)</formula>
    </cfRule>
    <cfRule type="expression" dxfId="113" priority="48">
      <formula>IF(F29&lt;&gt;"",TRUE,FALSE)</formula>
    </cfRule>
  </conditionalFormatting>
  <conditionalFormatting sqref="G29:G48">
    <cfRule type="expression" dxfId="112" priority="47">
      <formula>IF(F29&lt;&gt;"",TRUE,FALSE)</formula>
    </cfRule>
    <cfRule type="expression" dxfId="111" priority="46">
      <formula>IF(G29&lt;&gt;"",TRUE,FALSE)</formula>
    </cfRule>
  </conditionalFormatting>
  <conditionalFormatting sqref="H29:H48">
    <cfRule type="expression" dxfId="110" priority="44">
      <formula>IF(G29&lt;&gt;"",TRUE,FALSE)</formula>
    </cfRule>
    <cfRule type="expression" dxfId="109" priority="43">
      <formula>IF(H29&lt;&gt;"",TRUE,FALSE)</formula>
    </cfRule>
  </conditionalFormatting>
  <conditionalFormatting sqref="I29:I48">
    <cfRule type="expression" dxfId="108" priority="4">
      <formula>IF($H29&lt;&gt;"",TRUE,FALSE)</formula>
    </cfRule>
    <cfRule type="expression" dxfId="107" priority="3">
      <formula>IF($I29&lt;&gt;"",TRUE,FALSE)</formula>
    </cfRule>
  </conditionalFormatting>
  <conditionalFormatting sqref="J29:N48">
    <cfRule type="expression" dxfId="106" priority="2">
      <formula>IF(AND($I29&lt;&gt;"",$J29="",$K29="",$L29="",$M29="",$N29=""),TRUE,FALSE)</formula>
    </cfRule>
    <cfRule type="expression" dxfId="105" priority="15">
      <formula>IF($H29&lt;&gt;"",TRUE,FALSE)</formula>
    </cfRule>
    <cfRule type="expression" dxfId="104" priority="14">
      <formula>IF(J29&lt;&gt;"",TRUE,FALSE)</formula>
    </cfRule>
    <cfRule type="expression" dxfId="103" priority="13">
      <formula>IF(AND($J29&lt;&gt;"",$K29&lt;&gt;"",$L29&lt;&gt;"",$M29&lt;&gt;"",$N29&lt;&gt;""),TRUE,FALSE)</formula>
    </cfRule>
    <cfRule type="expression" dxfId="102" priority="12">
      <formula>IF(AND($I29=$U$32,$J29=$V$32,$K29=$W$32,$L29=$X$32,$M29=$Y$32,$N29=$Z$32),TRUE,FALSE)</formula>
    </cfRule>
    <cfRule type="expression" dxfId="101" priority="11">
      <formula>IF(AND($I29=$U$31,$J29=$V$31,$K29=$W$31,$L29=$X$31,$M29=$Y$31,$N29=$Z$31),TRUE,FALSE)</formula>
    </cfRule>
    <cfRule type="expression" dxfId="100" priority="10">
      <formula>IF(AND($I29=$U$30,$J29=$V$30,$K29=$W$30,$L29=$X$30,$M29=$Y$30,$N29=$Z$30),TRUE,FALSE)</formula>
    </cfRule>
    <cfRule type="expression" dxfId="99" priority="9">
      <formula>IF(AND($I29=$U$29,$J29=$V$29,$K29=$W$29,$L29=$X$29,$M29=$Y$29,$N29=$Z$29),TRUE,FALSE)</formula>
    </cfRule>
    <cfRule type="expression" dxfId="98" priority="1">
      <formula>IF(AND($I29="",$J29="",$K29="",$L29="",$M29="",$N29=""),TRUE,FALSE)</formula>
    </cfRule>
  </conditionalFormatting>
  <conditionalFormatting sqref="O29:O48">
    <cfRule type="expression" dxfId="97" priority="8">
      <formula>IF(AND($I29=$I$24,$L29=$L$25,$J$29&lt;&gt;"",$K$29&lt;&gt;"",$M$29&lt;&gt;"",$N$29&lt;&gt;""),TRUE,FALSE)</formula>
    </cfRule>
    <cfRule type="expression" dxfId="96" priority="7">
      <formula>IF($O29&lt;&gt;"",TRUE,FALSE)</formula>
    </cfRule>
  </conditionalFormatting>
  <conditionalFormatting sqref="P29:P48">
    <cfRule type="expression" dxfId="95" priority="6">
      <formula>IF($O29&lt;&gt;"",TRUE,FALSE)</formula>
    </cfRule>
    <cfRule type="expression" dxfId="94" priority="5">
      <formula>IF($P29&lt;&gt;"",TRUE,FALSE)</formula>
    </cfRule>
  </conditionalFormatting>
  <conditionalFormatting sqref="Q29:Q48">
    <cfRule type="expression" dxfId="93" priority="18">
      <formula>IF($C29&lt;&gt;"",TRUE,FALSE)</formula>
    </cfRule>
  </conditionalFormatting>
  <dataValidations count="5">
    <dataValidation type="list" allowBlank="1" showInputMessage="1" showErrorMessage="1" sqref="A29:A42" xr:uid="{11636530-712E-4AF9-AEB5-B0C263391835}">
      <formula1>$A$27</formula1>
    </dataValidation>
    <dataValidation type="list" allowBlank="1" showInputMessage="1" showErrorMessage="1" sqref="J29:N48" xr:uid="{25206F20-C6ED-4FEC-9ABD-B69EC0E5211A}">
      <formula1>J$25:J$26</formula1>
    </dataValidation>
    <dataValidation type="list" allowBlank="1" showInputMessage="1" showErrorMessage="1" sqref="I29:I48" xr:uid="{E778EEEE-8443-4ADB-BBF7-C3327368AADE}">
      <formula1>$I$24:$I$26</formula1>
    </dataValidation>
    <dataValidation type="list" allowBlank="1" showInputMessage="1" showErrorMessage="1" sqref="V29:Z32" xr:uid="{B6C04786-9F27-41D9-8C2B-299FD213EDFE}">
      <formula1>$V$26:$V$27</formula1>
    </dataValidation>
    <dataValidation type="list" allowBlank="1" showInputMessage="1" showErrorMessage="1" sqref="U29:U32" xr:uid="{E60E8BD9-55DC-47B2-A06C-B3EF668908E7}">
      <formula1>#REF!</formula1>
    </dataValidation>
  </dataValidations>
  <pageMargins left="0.7" right="0.7" top="0.75" bottom="0.75" header="0.3" footer="0.3"/>
  <pageSetup paperSize="9" scale="14"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8CBC412-CE0B-4CEA-81A5-1C81C70021B0}">
          <x14:formula1>
            <xm:f>経費NO.!$C$9</xm:f>
          </x14:formula1>
          <xm:sqref>C29:C48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6996B-A8FA-4B91-8947-08E994BFDA16}">
  <sheetPr>
    <tabColor theme="5" tint="0.59999389629810485"/>
  </sheetPr>
  <dimension ref="A1:R51"/>
  <sheetViews>
    <sheetView showGridLines="0" view="pageBreakPreview" zoomScale="70" zoomScaleNormal="44" zoomScaleSheetLayoutView="7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6" width="33.109375" style="223" customWidth="1"/>
    <col min="7" max="8" width="30.6640625" style="223" customWidth="1"/>
    <col min="9" max="10" width="15.6640625" style="223" customWidth="1"/>
    <col min="11" max="11" width="60.6640625" style="223" customWidth="1"/>
    <col min="12" max="12" width="15.6640625" style="223" customWidth="1"/>
    <col min="13" max="15" width="30.6640625" style="223" customWidth="1"/>
    <col min="16" max="16" width="60.6640625" style="223" customWidth="1"/>
    <col min="17" max="16384" width="9.109375" style="223"/>
  </cols>
  <sheetData>
    <row r="1" spans="2:18" x14ac:dyDescent="0.3">
      <c r="R1" s="222" t="s">
        <v>166</v>
      </c>
    </row>
    <row r="2" spans="2:18" ht="20.399999999999999" x14ac:dyDescent="0.3">
      <c r="B2" s="277" t="s">
        <v>107</v>
      </c>
      <c r="C2" s="278" t="s">
        <v>201</v>
      </c>
      <c r="E2" s="226"/>
      <c r="R2" s="222" t="s">
        <v>166</v>
      </c>
    </row>
    <row r="3" spans="2:18" x14ac:dyDescent="0.3">
      <c r="C3" s="227"/>
      <c r="D3" s="228"/>
      <c r="R3" s="222" t="s">
        <v>166</v>
      </c>
    </row>
    <row r="4" spans="2:18" ht="20.399999999999999" x14ac:dyDescent="0.3">
      <c r="B4" s="286" t="s">
        <v>3</v>
      </c>
      <c r="C4" s="230"/>
      <c r="D4" s="231"/>
      <c r="E4" s="230"/>
      <c r="F4" s="230"/>
      <c r="G4" s="230"/>
      <c r="H4" s="230"/>
      <c r="I4" s="230"/>
      <c r="J4" s="232"/>
      <c r="R4" s="222" t="s">
        <v>166</v>
      </c>
    </row>
    <row r="5" spans="2:18" ht="20.399999999999999" x14ac:dyDescent="0.3">
      <c r="B5" s="233" t="s">
        <v>109</v>
      </c>
      <c r="C5" s="234"/>
      <c r="D5" s="235"/>
      <c r="E5" s="236"/>
      <c r="F5" s="234"/>
      <c r="G5" s="234"/>
      <c r="H5" s="234"/>
      <c r="I5" s="234"/>
      <c r="J5" s="237"/>
      <c r="R5" s="222" t="s">
        <v>166</v>
      </c>
    </row>
    <row r="6" spans="2:18" ht="20.399999999999999" x14ac:dyDescent="0.3">
      <c r="B6" s="238" t="s">
        <v>110</v>
      </c>
      <c r="C6" s="234"/>
      <c r="D6" s="114"/>
      <c r="E6" s="114"/>
      <c r="F6" s="114"/>
      <c r="G6" s="114"/>
      <c r="H6" s="114"/>
      <c r="I6" s="114"/>
      <c r="J6" s="239"/>
      <c r="K6" s="114"/>
      <c r="L6" s="114"/>
      <c r="M6" s="114"/>
      <c r="N6" s="114"/>
      <c r="O6" s="114"/>
      <c r="R6" s="222" t="s">
        <v>166</v>
      </c>
    </row>
    <row r="7" spans="2:18" ht="20.399999999999999" x14ac:dyDescent="0.3">
      <c r="B7" s="238" t="s">
        <v>111</v>
      </c>
      <c r="C7" s="234"/>
      <c r="D7" s="114"/>
      <c r="E7" s="114"/>
      <c r="F7" s="114"/>
      <c r="G7" s="114"/>
      <c r="H7" s="114"/>
      <c r="I7" s="114"/>
      <c r="J7" s="239"/>
      <c r="K7" s="114"/>
      <c r="L7" s="114"/>
      <c r="M7" s="114"/>
      <c r="N7" s="114"/>
      <c r="O7" s="114"/>
      <c r="R7" s="222" t="s">
        <v>166</v>
      </c>
    </row>
    <row r="8" spans="2:18" ht="20.399999999999999" x14ac:dyDescent="0.3">
      <c r="B8" s="238" t="s">
        <v>112</v>
      </c>
      <c r="C8" s="234"/>
      <c r="D8" s="114"/>
      <c r="E8" s="114"/>
      <c r="F8" s="114"/>
      <c r="G8" s="114"/>
      <c r="H8" s="114"/>
      <c r="I8" s="114"/>
      <c r="J8" s="239"/>
      <c r="K8" s="114"/>
      <c r="L8" s="114"/>
      <c r="M8" s="114"/>
      <c r="N8" s="114"/>
      <c r="O8" s="114"/>
      <c r="R8" s="222" t="s">
        <v>166</v>
      </c>
    </row>
    <row r="9" spans="2:18" ht="20.399999999999999" x14ac:dyDescent="0.3">
      <c r="B9" s="238" t="s">
        <v>113</v>
      </c>
      <c r="C9" s="234"/>
      <c r="D9" s="114"/>
      <c r="E9" s="114"/>
      <c r="F9" s="114"/>
      <c r="G9" s="114"/>
      <c r="H9" s="114"/>
      <c r="I9" s="114"/>
      <c r="J9" s="239"/>
      <c r="K9" s="114"/>
      <c r="L9" s="114"/>
      <c r="M9" s="114"/>
      <c r="N9" s="114"/>
      <c r="O9" s="114"/>
      <c r="R9" s="222" t="s">
        <v>166</v>
      </c>
    </row>
    <row r="10" spans="2:18" ht="20.399999999999999" x14ac:dyDescent="0.3">
      <c r="B10" s="238" t="s">
        <v>114</v>
      </c>
      <c r="C10" s="234"/>
      <c r="D10" s="114"/>
      <c r="E10" s="114"/>
      <c r="F10" s="114"/>
      <c r="G10" s="114"/>
      <c r="H10" s="114"/>
      <c r="I10" s="114"/>
      <c r="J10" s="239"/>
      <c r="K10" s="114"/>
      <c r="L10" s="114"/>
      <c r="M10" s="114"/>
      <c r="N10" s="114"/>
      <c r="O10" s="114"/>
      <c r="R10" s="222" t="s">
        <v>166</v>
      </c>
    </row>
    <row r="11" spans="2:18" ht="20.399999999999999" x14ac:dyDescent="0.3">
      <c r="B11" s="238" t="s">
        <v>115</v>
      </c>
      <c r="C11" s="234"/>
      <c r="D11" s="114"/>
      <c r="E11" s="114"/>
      <c r="F11" s="114"/>
      <c r="G11" s="114"/>
      <c r="H11" s="114"/>
      <c r="I11" s="114"/>
      <c r="J11" s="239"/>
      <c r="K11" s="114"/>
      <c r="L11" s="114"/>
      <c r="M11" s="114"/>
      <c r="N11" s="114"/>
      <c r="O11" s="114"/>
      <c r="R11" s="222" t="s">
        <v>166</v>
      </c>
    </row>
    <row r="12" spans="2:18" ht="20.399999999999999" x14ac:dyDescent="0.3">
      <c r="B12" s="238" t="s">
        <v>116</v>
      </c>
      <c r="C12" s="234"/>
      <c r="D12" s="114"/>
      <c r="E12" s="114"/>
      <c r="F12" s="114"/>
      <c r="G12" s="114"/>
      <c r="H12" s="114"/>
      <c r="I12" s="114"/>
      <c r="J12" s="239"/>
      <c r="K12" s="114"/>
      <c r="L12" s="114"/>
      <c r="M12" s="114"/>
      <c r="N12" s="114"/>
      <c r="O12" s="114"/>
      <c r="R12" s="222" t="s">
        <v>166</v>
      </c>
    </row>
    <row r="13" spans="2:18" ht="20.399999999999999" x14ac:dyDescent="0.3">
      <c r="B13" s="238" t="s">
        <v>117</v>
      </c>
      <c r="C13" s="234"/>
      <c r="D13" s="114"/>
      <c r="E13" s="114"/>
      <c r="F13" s="114"/>
      <c r="G13" s="114"/>
      <c r="H13" s="114"/>
      <c r="I13" s="114"/>
      <c r="J13" s="239"/>
      <c r="K13" s="114"/>
      <c r="L13" s="114"/>
      <c r="M13" s="114"/>
      <c r="N13" s="114"/>
      <c r="O13" s="114"/>
      <c r="R13" s="222" t="s">
        <v>166</v>
      </c>
    </row>
    <row r="14" spans="2:18" ht="20.399999999999999" x14ac:dyDescent="0.3">
      <c r="B14" s="238" t="s">
        <v>118</v>
      </c>
      <c r="C14" s="234"/>
      <c r="D14" s="114"/>
      <c r="E14" s="114"/>
      <c r="F14" s="114"/>
      <c r="G14" s="114"/>
      <c r="H14" s="114"/>
      <c r="I14" s="114"/>
      <c r="J14" s="239"/>
      <c r="K14" s="114"/>
      <c r="L14" s="114"/>
      <c r="M14" s="114"/>
      <c r="N14" s="114"/>
      <c r="O14" s="114"/>
      <c r="R14" s="222" t="s">
        <v>166</v>
      </c>
    </row>
    <row r="15" spans="2:18" ht="20.399999999999999" x14ac:dyDescent="0.3">
      <c r="B15" s="238" t="s">
        <v>119</v>
      </c>
      <c r="C15" s="234"/>
      <c r="D15" s="114"/>
      <c r="E15" s="114"/>
      <c r="F15" s="114"/>
      <c r="G15" s="114"/>
      <c r="H15" s="114"/>
      <c r="I15" s="114"/>
      <c r="J15" s="239"/>
      <c r="K15" s="114"/>
      <c r="L15" s="114"/>
      <c r="M15" s="114"/>
      <c r="N15" s="114"/>
      <c r="O15" s="114"/>
      <c r="R15" s="222" t="s">
        <v>166</v>
      </c>
    </row>
    <row r="16" spans="2:18" ht="20.399999999999999" x14ac:dyDescent="0.3">
      <c r="B16" s="279" t="s">
        <v>120</v>
      </c>
      <c r="C16" s="234"/>
      <c r="D16" s="114"/>
      <c r="E16" s="114"/>
      <c r="F16" s="114"/>
      <c r="G16" s="114"/>
      <c r="H16" s="114"/>
      <c r="I16" s="114"/>
      <c r="J16" s="239"/>
      <c r="K16" s="114"/>
      <c r="L16" s="114"/>
      <c r="M16" s="114"/>
      <c r="N16" s="114"/>
      <c r="O16" s="114"/>
      <c r="R16" s="222" t="s">
        <v>166</v>
      </c>
    </row>
    <row r="17" spans="1:18" ht="20.399999999999999" x14ac:dyDescent="0.3">
      <c r="B17" s="280" t="s">
        <v>202</v>
      </c>
      <c r="C17" s="243"/>
      <c r="D17" s="117"/>
      <c r="E17" s="117"/>
      <c r="F17" s="117"/>
      <c r="G17" s="117"/>
      <c r="H17" s="117"/>
      <c r="I17" s="117"/>
      <c r="J17" s="281"/>
      <c r="K17" s="114"/>
      <c r="L17" s="114"/>
      <c r="M17" s="114"/>
      <c r="N17" s="114"/>
      <c r="O17" s="114"/>
      <c r="R17" s="222" t="s">
        <v>166</v>
      </c>
    </row>
    <row r="18" spans="1:18" x14ac:dyDescent="0.3">
      <c r="B18" s="241"/>
      <c r="D18" s="114"/>
      <c r="E18" s="114"/>
      <c r="F18" s="114"/>
      <c r="G18" s="114"/>
      <c r="H18" s="114"/>
      <c r="I18" s="114"/>
      <c r="J18" s="114"/>
      <c r="K18" s="114"/>
      <c r="L18" s="114"/>
      <c r="M18" s="114"/>
      <c r="N18" s="114"/>
      <c r="O18" s="114"/>
      <c r="R18" s="222" t="s">
        <v>166</v>
      </c>
    </row>
    <row r="19" spans="1:18" x14ac:dyDescent="0.3">
      <c r="C19" s="282"/>
      <c r="D19" s="235"/>
      <c r="E19" s="226"/>
      <c r="R19" s="222" t="s">
        <v>166</v>
      </c>
    </row>
    <row r="20" spans="1:18" x14ac:dyDescent="0.3">
      <c r="C20" s="282"/>
      <c r="D20" s="235"/>
      <c r="E20" s="226"/>
      <c r="R20" s="222" t="s">
        <v>166</v>
      </c>
    </row>
    <row r="21" spans="1:18" ht="16.5" customHeight="1" x14ac:dyDescent="0.3">
      <c r="C21" s="254"/>
      <c r="D21" s="235"/>
      <c r="E21" s="226"/>
      <c r="R21" s="222" t="s">
        <v>166</v>
      </c>
    </row>
    <row r="22" spans="1:18" ht="16.5" customHeight="1" x14ac:dyDescent="0.3">
      <c r="C22" s="226"/>
      <c r="D22" s="247"/>
      <c r="E22" s="226"/>
      <c r="R22" s="222" t="s">
        <v>166</v>
      </c>
    </row>
    <row r="23" spans="1:18" ht="16.5" customHeight="1" x14ac:dyDescent="0.3">
      <c r="R23" s="222" t="s">
        <v>166</v>
      </c>
    </row>
    <row r="24" spans="1:18" ht="16.5" customHeight="1" x14ac:dyDescent="0.3">
      <c r="I24" s="253"/>
      <c r="J24" s="253"/>
      <c r="K24" s="288"/>
      <c r="L24" s="283"/>
      <c r="N24" s="247"/>
      <c r="O24" s="253"/>
      <c r="P24" s="236"/>
      <c r="R24" s="222" t="s">
        <v>166</v>
      </c>
    </row>
    <row r="25" spans="1:18" ht="16.5" customHeight="1" x14ac:dyDescent="0.3">
      <c r="I25" s="284" t="s">
        <v>131</v>
      </c>
      <c r="J25" s="285" t="s">
        <v>131</v>
      </c>
      <c r="K25" s="249" t="s">
        <v>128</v>
      </c>
      <c r="L25" s="285" t="s">
        <v>131</v>
      </c>
      <c r="M25" s="285" t="s">
        <v>131</v>
      </c>
      <c r="N25" s="254"/>
      <c r="O25" s="253"/>
      <c r="P25" s="236"/>
      <c r="R25" s="222" t="s">
        <v>166</v>
      </c>
    </row>
    <row r="26" spans="1:18" x14ac:dyDescent="0.3">
      <c r="D26" s="247"/>
      <c r="I26" s="249" t="s">
        <v>169</v>
      </c>
      <c r="J26" s="249" t="s">
        <v>169</v>
      </c>
      <c r="K26" s="249" t="s">
        <v>132</v>
      </c>
      <c r="L26" s="249" t="s">
        <v>169</v>
      </c>
      <c r="M26" s="249" t="s">
        <v>169</v>
      </c>
      <c r="R26" s="222" t="s">
        <v>166</v>
      </c>
    </row>
    <row r="27" spans="1:18" x14ac:dyDescent="0.3">
      <c r="C27" s="255" t="s">
        <v>141</v>
      </c>
      <c r="G27" s="255" t="s">
        <v>142</v>
      </c>
      <c r="H27" s="255" t="s">
        <v>142</v>
      </c>
      <c r="I27" s="255" t="s">
        <v>141</v>
      </c>
      <c r="J27" s="256" t="s">
        <v>141</v>
      </c>
      <c r="K27" s="256" t="s">
        <v>141</v>
      </c>
      <c r="L27" s="255" t="s">
        <v>141</v>
      </c>
      <c r="M27" s="255" t="s">
        <v>141</v>
      </c>
      <c r="R27" s="222" t="s">
        <v>166</v>
      </c>
    </row>
    <row r="28" spans="1:18" s="261" customFormat="1" ht="50.1" customHeight="1" thickBot="1" x14ac:dyDescent="0.35">
      <c r="A28" s="223"/>
      <c r="B28" s="257" t="s">
        <v>170</v>
      </c>
      <c r="C28" s="258" t="s">
        <v>171</v>
      </c>
      <c r="D28" s="258" t="s">
        <v>172</v>
      </c>
      <c r="E28" s="258" t="s">
        <v>173</v>
      </c>
      <c r="F28" s="259" t="s">
        <v>184</v>
      </c>
      <c r="G28" s="259" t="s">
        <v>363</v>
      </c>
      <c r="H28" s="259" t="s">
        <v>361</v>
      </c>
      <c r="I28" s="258" t="s">
        <v>185</v>
      </c>
      <c r="J28" s="258" t="s">
        <v>186</v>
      </c>
      <c r="K28" s="218" t="s">
        <v>154</v>
      </c>
      <c r="L28" s="258" t="s">
        <v>155</v>
      </c>
      <c r="M28" s="259" t="s">
        <v>190</v>
      </c>
      <c r="N28" s="258" t="s">
        <v>159</v>
      </c>
      <c r="O28" s="258" t="s">
        <v>364</v>
      </c>
      <c r="P28" s="260" t="s">
        <v>164</v>
      </c>
      <c r="R28" s="222" t="s">
        <v>166</v>
      </c>
    </row>
    <row r="29" spans="1:18" ht="50.25" customHeight="1" thickTop="1" x14ac:dyDescent="0.3">
      <c r="B29" s="221" t="str">
        <f>IF(C29="","",_xlfn.XLOOKUP(C29,経費NO.!$C$2:$C$18,経費NO.!$B$2:$B$18)&amp;"_"&amp;COUNTIF($C$29:C29,C29))</f>
        <v/>
      </c>
      <c r="C29" s="264"/>
      <c r="D29" s="87"/>
      <c r="E29" s="87"/>
      <c r="F29" s="87"/>
      <c r="G29" s="265"/>
      <c r="H29" s="265"/>
      <c r="I29" s="87"/>
      <c r="J29" s="87"/>
      <c r="K29" s="266"/>
      <c r="L29" s="87"/>
      <c r="M29" s="87"/>
      <c r="N29" s="266"/>
      <c r="O29" s="267"/>
      <c r="P29" s="268"/>
      <c r="R29" s="222" t="s">
        <v>166</v>
      </c>
    </row>
    <row r="30" spans="1:18" ht="50.25" customHeight="1" x14ac:dyDescent="0.3">
      <c r="B30" s="221" t="str">
        <f>IF(C30="","",_xlfn.XLOOKUP(C30,経費NO.!$C$2:$C$18,経費NO.!$B$2:$B$18)&amp;"_"&amp;COUNTIF($C$29:C30,C30))</f>
        <v/>
      </c>
      <c r="C30" s="264"/>
      <c r="D30" s="87"/>
      <c r="E30" s="87"/>
      <c r="F30" s="87"/>
      <c r="G30" s="265"/>
      <c r="H30" s="265"/>
      <c r="I30" s="87"/>
      <c r="J30" s="87"/>
      <c r="K30" s="266"/>
      <c r="L30" s="87"/>
      <c r="M30" s="87"/>
      <c r="N30" s="86"/>
      <c r="O30" s="269"/>
      <c r="P30" s="270"/>
      <c r="R30" s="222" t="s">
        <v>166</v>
      </c>
    </row>
    <row r="31" spans="1:18" ht="50.25" customHeight="1" x14ac:dyDescent="0.3">
      <c r="B31" s="221" t="str">
        <f>IF(C31="","",_xlfn.XLOOKUP(C31,経費NO.!$C$2:$C$18,経費NO.!$B$2:$B$18)&amp;"_"&amp;COUNTIF($C$29:C31,C31))</f>
        <v/>
      </c>
      <c r="C31" s="264"/>
      <c r="D31" s="87"/>
      <c r="E31" s="87"/>
      <c r="F31" s="87"/>
      <c r="G31" s="265"/>
      <c r="H31" s="265"/>
      <c r="I31" s="87"/>
      <c r="J31" s="87"/>
      <c r="K31" s="266"/>
      <c r="L31" s="87"/>
      <c r="M31" s="87"/>
      <c r="N31" s="86"/>
      <c r="O31" s="269"/>
      <c r="P31" s="270"/>
      <c r="R31" s="222" t="s">
        <v>166</v>
      </c>
    </row>
    <row r="32" spans="1:18" ht="50.25" customHeight="1" x14ac:dyDescent="0.3">
      <c r="B32" s="221" t="str">
        <f>IF(C32="","",_xlfn.XLOOKUP(C32,経費NO.!$C$2:$C$18,経費NO.!$B$2:$B$18)&amp;"_"&amp;COUNTIF($C$29:C32,C32))</f>
        <v/>
      </c>
      <c r="C32" s="264"/>
      <c r="D32" s="87"/>
      <c r="E32" s="87"/>
      <c r="F32" s="87"/>
      <c r="G32" s="265"/>
      <c r="H32" s="265"/>
      <c r="I32" s="87"/>
      <c r="J32" s="87"/>
      <c r="K32" s="86"/>
      <c r="L32" s="87"/>
      <c r="M32" s="87"/>
      <c r="N32" s="87"/>
      <c r="O32" s="271"/>
      <c r="P32" s="272"/>
      <c r="R32" s="222" t="s">
        <v>166</v>
      </c>
    </row>
    <row r="33" spans="2:18" ht="50.25" customHeight="1" x14ac:dyDescent="0.3">
      <c r="B33" s="221" t="str">
        <f>IF(C33="","",_xlfn.XLOOKUP(C33,経費NO.!$C$2:$C$18,経費NO.!$B$2:$B$18)&amp;"_"&amp;COUNTIF($C$29:C33,C33))</f>
        <v/>
      </c>
      <c r="C33" s="264"/>
      <c r="D33" s="87"/>
      <c r="E33" s="87"/>
      <c r="F33" s="87"/>
      <c r="G33" s="265"/>
      <c r="H33" s="265"/>
      <c r="I33" s="87"/>
      <c r="J33" s="87"/>
      <c r="K33" s="86"/>
      <c r="L33" s="87"/>
      <c r="M33" s="87"/>
      <c r="N33" s="86"/>
      <c r="O33" s="269"/>
      <c r="P33" s="272"/>
      <c r="R33" s="222" t="s">
        <v>166</v>
      </c>
    </row>
    <row r="34" spans="2:18" ht="50.25" customHeight="1" x14ac:dyDescent="0.3">
      <c r="B34" s="221" t="str">
        <f>IF(C34="","",_xlfn.XLOOKUP(C34,経費NO.!$C$2:$C$18,経費NO.!$B$2:$B$18)&amp;"_"&amp;COUNTIF($C$29:C34,C34))</f>
        <v/>
      </c>
      <c r="C34" s="264"/>
      <c r="D34" s="87"/>
      <c r="E34" s="87"/>
      <c r="F34" s="87"/>
      <c r="G34" s="265"/>
      <c r="H34" s="265"/>
      <c r="I34" s="87"/>
      <c r="J34" s="87"/>
      <c r="K34" s="86"/>
      <c r="L34" s="87"/>
      <c r="M34" s="87"/>
      <c r="N34" s="86"/>
      <c r="O34" s="269"/>
      <c r="P34" s="272"/>
      <c r="R34" s="222" t="s">
        <v>166</v>
      </c>
    </row>
    <row r="35" spans="2:18" ht="50.25" customHeight="1" x14ac:dyDescent="0.3">
      <c r="B35" s="221" t="str">
        <f>IF(C35="","",_xlfn.XLOOKUP(C35,経費NO.!$C$2:$C$18,経費NO.!$B$2:$B$18)&amp;"_"&amp;COUNTIF($C$29:C35,C35))</f>
        <v/>
      </c>
      <c r="C35" s="264"/>
      <c r="D35" s="87"/>
      <c r="E35" s="87"/>
      <c r="F35" s="87"/>
      <c r="G35" s="265"/>
      <c r="H35" s="265"/>
      <c r="I35" s="87"/>
      <c r="J35" s="87"/>
      <c r="K35" s="86"/>
      <c r="L35" s="87"/>
      <c r="M35" s="87"/>
      <c r="N35" s="86"/>
      <c r="O35" s="269"/>
      <c r="P35" s="272"/>
      <c r="R35" s="222" t="s">
        <v>166</v>
      </c>
    </row>
    <row r="36" spans="2:18" ht="50.25" customHeight="1" x14ac:dyDescent="0.3">
      <c r="B36" s="221" t="str">
        <f>IF(C36="","",_xlfn.XLOOKUP(C36,経費NO.!$C$2:$C$18,経費NO.!$B$2:$B$18)&amp;"_"&amp;COUNTIF($C$29:C36,C36))</f>
        <v/>
      </c>
      <c r="C36" s="264"/>
      <c r="D36" s="87"/>
      <c r="E36" s="87"/>
      <c r="F36" s="87"/>
      <c r="G36" s="265"/>
      <c r="H36" s="265"/>
      <c r="I36" s="87"/>
      <c r="J36" s="87"/>
      <c r="K36" s="86"/>
      <c r="L36" s="87"/>
      <c r="M36" s="87"/>
      <c r="N36" s="86"/>
      <c r="O36" s="269"/>
      <c r="P36" s="272"/>
      <c r="R36" s="222" t="s">
        <v>166</v>
      </c>
    </row>
    <row r="37" spans="2:18" ht="50.25" customHeight="1" x14ac:dyDescent="0.3">
      <c r="B37" s="221" t="str">
        <f>IF(C37="","",_xlfn.XLOOKUP(C37,経費NO.!$C$2:$C$18,経費NO.!$B$2:$B$18)&amp;"_"&amp;COUNTIF($C$29:C37,C37))</f>
        <v/>
      </c>
      <c r="C37" s="264"/>
      <c r="D37" s="87"/>
      <c r="E37" s="87"/>
      <c r="F37" s="87"/>
      <c r="G37" s="265"/>
      <c r="H37" s="265"/>
      <c r="I37" s="87"/>
      <c r="J37" s="87"/>
      <c r="K37" s="86"/>
      <c r="L37" s="87"/>
      <c r="M37" s="87"/>
      <c r="N37" s="86"/>
      <c r="O37" s="269"/>
      <c r="P37" s="272"/>
      <c r="R37" s="222" t="s">
        <v>166</v>
      </c>
    </row>
    <row r="38" spans="2:18" ht="50.25" customHeight="1" x14ac:dyDescent="0.3">
      <c r="B38" s="221" t="str">
        <f>IF(C38="","",_xlfn.XLOOKUP(C38,経費NO.!$C$2:$C$18,経費NO.!$B$2:$B$18)&amp;"_"&amp;COUNTIF($C$29:C38,C38))</f>
        <v/>
      </c>
      <c r="C38" s="264"/>
      <c r="D38" s="87"/>
      <c r="E38" s="87"/>
      <c r="F38" s="87"/>
      <c r="G38" s="265"/>
      <c r="H38" s="265"/>
      <c r="I38" s="87"/>
      <c r="J38" s="87"/>
      <c r="K38" s="86"/>
      <c r="L38" s="87"/>
      <c r="M38" s="87"/>
      <c r="N38" s="86"/>
      <c r="O38" s="269"/>
      <c r="P38" s="272"/>
      <c r="R38" s="222" t="s">
        <v>166</v>
      </c>
    </row>
    <row r="39" spans="2:18" ht="50.25" customHeight="1" x14ac:dyDescent="0.3">
      <c r="B39" s="221" t="str">
        <f>IF(C39="","",_xlfn.XLOOKUP(C39,経費NO.!$C$2:$C$18,経費NO.!$B$2:$B$18)&amp;"_"&amp;COUNTIF($C$29:C39,C39))</f>
        <v/>
      </c>
      <c r="C39" s="264"/>
      <c r="D39" s="87"/>
      <c r="E39" s="87"/>
      <c r="F39" s="87"/>
      <c r="G39" s="265"/>
      <c r="H39" s="265"/>
      <c r="I39" s="87"/>
      <c r="J39" s="87"/>
      <c r="K39" s="86"/>
      <c r="L39" s="87"/>
      <c r="M39" s="87"/>
      <c r="N39" s="86"/>
      <c r="O39" s="269"/>
      <c r="P39" s="272"/>
      <c r="R39" s="222" t="s">
        <v>166</v>
      </c>
    </row>
    <row r="40" spans="2:18" ht="50.25" customHeight="1" x14ac:dyDescent="0.3">
      <c r="B40" s="221" t="str">
        <f>IF(C40="","",_xlfn.XLOOKUP(C40,経費NO.!$C$2:$C$18,経費NO.!$B$2:$B$18)&amp;"_"&amp;COUNTIF($C$29:C40,C40))</f>
        <v/>
      </c>
      <c r="C40" s="264"/>
      <c r="D40" s="87"/>
      <c r="E40" s="87"/>
      <c r="F40" s="87"/>
      <c r="G40" s="265"/>
      <c r="H40" s="265"/>
      <c r="I40" s="87"/>
      <c r="J40" s="87"/>
      <c r="K40" s="86"/>
      <c r="L40" s="87"/>
      <c r="M40" s="87"/>
      <c r="N40" s="86"/>
      <c r="O40" s="269"/>
      <c r="P40" s="272"/>
      <c r="R40" s="222" t="s">
        <v>166</v>
      </c>
    </row>
    <row r="41" spans="2:18" ht="50.25" customHeight="1" x14ac:dyDescent="0.3">
      <c r="B41" s="221" t="str">
        <f>IF(C41="","",_xlfn.XLOOKUP(C41,経費NO.!$C$2:$C$18,経費NO.!$B$2:$B$18)&amp;"_"&amp;COUNTIF($C$29:C41,C41))</f>
        <v/>
      </c>
      <c r="C41" s="264"/>
      <c r="D41" s="87"/>
      <c r="E41" s="87"/>
      <c r="F41" s="87"/>
      <c r="G41" s="265"/>
      <c r="H41" s="265"/>
      <c r="I41" s="87"/>
      <c r="J41" s="87"/>
      <c r="K41" s="86"/>
      <c r="L41" s="87"/>
      <c r="M41" s="87"/>
      <c r="N41" s="87"/>
      <c r="O41" s="271"/>
      <c r="P41" s="272"/>
      <c r="R41" s="222" t="s">
        <v>166</v>
      </c>
    </row>
    <row r="42" spans="2:18" ht="50.25" customHeight="1" x14ac:dyDescent="0.3">
      <c r="B42" s="221" t="str">
        <f>IF(C42="","",_xlfn.XLOOKUP(C42,経費NO.!$C$2:$C$18,経費NO.!$B$2:$B$18)&amp;"_"&amp;COUNTIF($C$29:C42,C42))</f>
        <v/>
      </c>
      <c r="C42" s="264"/>
      <c r="D42" s="87"/>
      <c r="E42" s="87"/>
      <c r="F42" s="87"/>
      <c r="G42" s="265"/>
      <c r="H42" s="265"/>
      <c r="I42" s="87"/>
      <c r="J42" s="87"/>
      <c r="K42" s="86"/>
      <c r="L42" s="87"/>
      <c r="M42" s="87"/>
      <c r="N42" s="86"/>
      <c r="O42" s="269"/>
      <c r="P42" s="272"/>
      <c r="R42" s="222" t="s">
        <v>166</v>
      </c>
    </row>
    <row r="43" spans="2:18" ht="50.25" customHeight="1" x14ac:dyDescent="0.3">
      <c r="B43" s="221" t="str">
        <f>IF(C43="","",_xlfn.XLOOKUP(C43,経費NO.!$C$2:$C$18,経費NO.!$B$2:$B$18)&amp;"_"&amp;COUNTIF($C$29:C43,C43))</f>
        <v/>
      </c>
      <c r="C43" s="264"/>
      <c r="D43" s="87"/>
      <c r="E43" s="87"/>
      <c r="F43" s="87"/>
      <c r="G43" s="265"/>
      <c r="H43" s="265"/>
      <c r="I43" s="87"/>
      <c r="J43" s="87"/>
      <c r="K43" s="86"/>
      <c r="L43" s="87"/>
      <c r="M43" s="87"/>
      <c r="N43" s="87"/>
      <c r="O43" s="271"/>
      <c r="P43" s="272"/>
      <c r="R43" s="222" t="s">
        <v>166</v>
      </c>
    </row>
    <row r="44" spans="2:18" ht="50.25" customHeight="1" x14ac:dyDescent="0.3">
      <c r="B44" s="221" t="str">
        <f>IF(C44="","",_xlfn.XLOOKUP(C44,経費NO.!$C$2:$C$18,経費NO.!$B$2:$B$18)&amp;"_"&amp;COUNTIF($C$29:C44,C44))</f>
        <v/>
      </c>
      <c r="C44" s="264"/>
      <c r="D44" s="87"/>
      <c r="E44" s="87"/>
      <c r="F44" s="87"/>
      <c r="G44" s="265"/>
      <c r="H44" s="265"/>
      <c r="I44" s="87"/>
      <c r="J44" s="87"/>
      <c r="K44" s="86"/>
      <c r="L44" s="87"/>
      <c r="M44" s="87"/>
      <c r="N44" s="87"/>
      <c r="O44" s="271"/>
      <c r="P44" s="272"/>
      <c r="R44" s="222" t="s">
        <v>166</v>
      </c>
    </row>
    <row r="45" spans="2:18" ht="50.25" customHeight="1" x14ac:dyDescent="0.3">
      <c r="B45" s="221" t="str">
        <f>IF(C45="","",_xlfn.XLOOKUP(C45,経費NO.!$C$2:$C$18,経費NO.!$B$2:$B$18)&amp;"_"&amp;COUNTIF($C$29:C45,C45))</f>
        <v/>
      </c>
      <c r="C45" s="264"/>
      <c r="D45" s="87"/>
      <c r="E45" s="87"/>
      <c r="F45" s="87"/>
      <c r="G45" s="265"/>
      <c r="H45" s="265"/>
      <c r="I45" s="87"/>
      <c r="J45" s="87"/>
      <c r="K45" s="86"/>
      <c r="L45" s="87"/>
      <c r="M45" s="87"/>
      <c r="N45" s="87"/>
      <c r="O45" s="271"/>
      <c r="P45" s="272"/>
      <c r="R45" s="222" t="s">
        <v>166</v>
      </c>
    </row>
    <row r="46" spans="2:18" ht="50.25" customHeight="1" x14ac:dyDescent="0.3">
      <c r="B46" s="221" t="str">
        <f>IF(C46="","",_xlfn.XLOOKUP(C46,経費NO.!$C$2:$C$18,経費NO.!$B$2:$B$18)&amp;"_"&amp;COUNTIF($C$29:C46,C46))</f>
        <v/>
      </c>
      <c r="C46" s="264"/>
      <c r="D46" s="87"/>
      <c r="E46" s="87"/>
      <c r="F46" s="87"/>
      <c r="G46" s="265"/>
      <c r="H46" s="265"/>
      <c r="I46" s="87"/>
      <c r="J46" s="87"/>
      <c r="K46" s="86"/>
      <c r="L46" s="87"/>
      <c r="M46" s="87"/>
      <c r="N46" s="87"/>
      <c r="O46" s="271"/>
      <c r="P46" s="272"/>
      <c r="R46" s="222" t="s">
        <v>166</v>
      </c>
    </row>
    <row r="47" spans="2:18" ht="50.25" customHeight="1" x14ac:dyDescent="0.3">
      <c r="B47" s="221" t="str">
        <f>IF(C47="","",_xlfn.XLOOKUP(C47,経費NO.!$C$2:$C$18,経費NO.!$B$2:$B$18)&amp;"_"&amp;COUNTIF($C$29:C47,C47))</f>
        <v/>
      </c>
      <c r="C47" s="264"/>
      <c r="D47" s="87"/>
      <c r="E47" s="87"/>
      <c r="F47" s="87"/>
      <c r="G47" s="265"/>
      <c r="H47" s="265"/>
      <c r="I47" s="87"/>
      <c r="J47" s="87"/>
      <c r="K47" s="86"/>
      <c r="L47" s="87"/>
      <c r="M47" s="87"/>
      <c r="N47" s="87"/>
      <c r="O47" s="271"/>
      <c r="P47" s="272"/>
      <c r="R47" s="222" t="s">
        <v>166</v>
      </c>
    </row>
    <row r="48" spans="2:18" ht="50.25" customHeight="1" x14ac:dyDescent="0.3">
      <c r="B48" s="262" t="str">
        <f>IF(C48="","",_xlfn.XLOOKUP(C48,経費NO.!$C$2:$C$18,経費NO.!$B$2:$B$18)&amp;"_"&amp;COUNTIF($C$29:C48,C48))</f>
        <v/>
      </c>
      <c r="C48" s="273"/>
      <c r="D48" s="88"/>
      <c r="E48" s="88"/>
      <c r="F48" s="88"/>
      <c r="G48" s="274"/>
      <c r="H48" s="274"/>
      <c r="I48" s="88"/>
      <c r="J48" s="88"/>
      <c r="K48" s="86"/>
      <c r="L48" s="88"/>
      <c r="M48" s="88"/>
      <c r="N48" s="88"/>
      <c r="O48" s="275"/>
      <c r="P48" s="276"/>
      <c r="R48" s="222" t="s">
        <v>166</v>
      </c>
    </row>
    <row r="49" spans="1:18" x14ac:dyDescent="0.3">
      <c r="B49" s="263" t="s">
        <v>165</v>
      </c>
      <c r="R49" s="222" t="s">
        <v>166</v>
      </c>
    </row>
    <row r="50" spans="1:18" x14ac:dyDescent="0.3">
      <c r="R50" s="222" t="s">
        <v>166</v>
      </c>
    </row>
    <row r="51" spans="1:18"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c r="O51" s="222" t="s">
        <v>166</v>
      </c>
      <c r="P51" s="222" t="s">
        <v>166</v>
      </c>
      <c r="Q51" s="222" t="s">
        <v>166</v>
      </c>
      <c r="R51" s="222" t="s">
        <v>166</v>
      </c>
    </row>
  </sheetData>
  <sheetProtection algorithmName="SHA-512" hashValue="y+6EcD73nzyeJsA7vvzwRZ0GySTuFk5ywH8p8qFeYQFw6LFA1MZXXjxkiPvLfMSI0RuBSxA/C5NTcdTrSpBtzw==" saltValue="YotXILlK198mfyT/64XE3A==" spinCount="100000" sheet="1" objects="1" scenarios="1" selectLockedCells="1"/>
  <phoneticPr fontId="4"/>
  <conditionalFormatting sqref="C29:C48">
    <cfRule type="expression" dxfId="92" priority="40">
      <formula>IF($C29&lt;&gt;"",TRUE,FALSE)</formula>
    </cfRule>
  </conditionalFormatting>
  <conditionalFormatting sqref="C19:D21">
    <cfRule type="cellIs" dxfId="91" priority="51" operator="equal">
      <formula>"必須"</formula>
    </cfRule>
    <cfRule type="cellIs" dxfId="90" priority="50" operator="equal">
      <formula>"該当必須"</formula>
    </cfRule>
    <cfRule type="cellIs" dxfId="89" priority="49" operator="equal">
      <formula>"入力不要"</formula>
    </cfRule>
  </conditionalFormatting>
  <conditionalFormatting sqref="D5:D18 B16:B18 N25">
    <cfRule type="cellIs" dxfId="88" priority="57" operator="equal">
      <formula>"必須"</formula>
    </cfRule>
    <cfRule type="cellIs" dxfId="87" priority="56" operator="equal">
      <formula>"該当必須"</formula>
    </cfRule>
    <cfRule type="cellIs" dxfId="86" priority="55" operator="equal">
      <formula>"入力不要"</formula>
    </cfRule>
  </conditionalFormatting>
  <conditionalFormatting sqref="D29:D48">
    <cfRule type="expression" dxfId="85" priority="48">
      <formula>IF(C29&lt;&gt;"",TRUE,FALSE)</formula>
    </cfRule>
    <cfRule type="expression" dxfId="84" priority="47">
      <formula>IF(D29&lt;&gt;"",TRUE,FALSE)</formula>
    </cfRule>
  </conditionalFormatting>
  <conditionalFormatting sqref="E29:E48">
    <cfRule type="expression" dxfId="83" priority="46">
      <formula>IF(D29&lt;&gt;"",TRUE,FALSE)</formula>
    </cfRule>
    <cfRule type="expression" dxfId="82" priority="45">
      <formula>IF(E29&lt;&gt;"",TRUE,FALSE)</formula>
    </cfRule>
  </conditionalFormatting>
  <conditionalFormatting sqref="F29:F48">
    <cfRule type="expression" dxfId="81" priority="44">
      <formula>IF(E29&lt;&gt;"",TRUE,FALSE)</formula>
    </cfRule>
    <cfRule type="expression" dxfId="80" priority="43">
      <formula>IF(F29&lt;&gt;"",TRUE,FALSE)</formula>
    </cfRule>
  </conditionalFormatting>
  <conditionalFormatting sqref="G29:G48">
    <cfRule type="expression" dxfId="79" priority="42">
      <formula>IF(F29&lt;&gt;"",TRUE,FALSE)</formula>
    </cfRule>
    <cfRule type="expression" dxfId="78" priority="41">
      <formula>IF(G29&lt;&gt;"",TRUE,FALSE)</formula>
    </cfRule>
  </conditionalFormatting>
  <conditionalFormatting sqref="H29:H48">
    <cfRule type="expression" dxfId="77" priority="38">
      <formula>IF(H29&lt;&gt;"",TRUE,FALSE)</formula>
    </cfRule>
    <cfRule type="expression" dxfId="76" priority="39">
      <formula>IF(G29&lt;&gt;"",TRUE,FALSE)</formula>
    </cfRule>
  </conditionalFormatting>
  <conditionalFormatting sqref="I29:I48">
    <cfRule type="expression" dxfId="75" priority="37">
      <formula>IF(H29&lt;&gt;"",TRUE,FALSE)</formula>
    </cfRule>
    <cfRule type="expression" dxfId="74" priority="35">
      <formula>IF(I29="提出なし",TRUE,FALSE)</formula>
    </cfRule>
    <cfRule type="expression" dxfId="73" priority="36">
      <formula>IF(I29="提出あり",TRUE,FALSE)</formula>
    </cfRule>
  </conditionalFormatting>
  <conditionalFormatting sqref="J29:J48">
    <cfRule type="expression" dxfId="72" priority="34">
      <formula>IF(I29="提出あり",TRUE,FALSE)</formula>
    </cfRule>
    <cfRule type="expression" dxfId="71" priority="33">
      <formula>IF(J29="提出あり",TRUE,FALSE)</formula>
    </cfRule>
    <cfRule type="expression" dxfId="70" priority="32">
      <formula>IF(J29="提出なし",TRUE,FALSE)</formula>
    </cfRule>
  </conditionalFormatting>
  <conditionalFormatting sqref="K29:K48">
    <cfRule type="expression" dxfId="69" priority="2">
      <formula>IF($L29="提出なし",TRUE,FALSE)</formula>
    </cfRule>
    <cfRule type="expression" dxfId="68" priority="4">
      <formula>IF($J29="提出あり",TRUE,FALSE)</formula>
    </cfRule>
    <cfRule type="expression" dxfId="67" priority="3">
      <formula>IF($K29&lt;&gt;"",TRUE,FALSE)</formula>
    </cfRule>
    <cfRule type="expression" dxfId="66" priority="1">
      <formula>IF($M29="提出なし",TRUE,FALSE)</formula>
    </cfRule>
  </conditionalFormatting>
  <conditionalFormatting sqref="L29:L48">
    <cfRule type="expression" dxfId="65" priority="10">
      <formula>IF($K29=$K$25,TRUE,FALSE)</formula>
    </cfRule>
    <cfRule type="expression" dxfId="64" priority="9">
      <formula>IF($L29&lt;&gt;"",TRUE,FALSE)</formula>
    </cfRule>
    <cfRule type="expression" dxfId="63" priority="6">
      <formula>IF($L29="提出なし",TRUE,FALSE)</formula>
    </cfRule>
  </conditionalFormatting>
  <conditionalFormatting sqref="M29:M48">
    <cfRule type="expression" dxfId="62" priority="8">
      <formula>IF($K29=$K$26,TRUE,FALSE)</formula>
    </cfRule>
    <cfRule type="expression" dxfId="61" priority="7">
      <formula>IF($M29="提出あり",TRUE,FALSE)</formula>
    </cfRule>
    <cfRule type="expression" dxfId="60" priority="5">
      <formula>IF($M29="提出なし",TRUE,FALSE)</formula>
    </cfRule>
  </conditionalFormatting>
  <conditionalFormatting sqref="N29:N48">
    <cfRule type="expression" dxfId="59" priority="15">
      <formula>IF($L29="提出あり",TRUE,FALSE)</formula>
    </cfRule>
    <cfRule type="expression" dxfId="58" priority="14">
      <formula>IF($N29&lt;&gt;"",TRUE,FALSE)</formula>
    </cfRule>
  </conditionalFormatting>
  <conditionalFormatting sqref="O29:O48">
    <cfRule type="expression" dxfId="57" priority="13">
      <formula>IF($N29&lt;&gt;"",TRUE,FALSE)</formula>
    </cfRule>
    <cfRule type="expression" dxfId="56" priority="12">
      <formula>IF($O29&lt;&gt;"",TRUE,FALSE)</formula>
    </cfRule>
  </conditionalFormatting>
  <conditionalFormatting sqref="P29:P48">
    <cfRule type="expression" dxfId="55" priority="11">
      <formula>IF($C29&lt;&gt;"",TRUE,FALSE)</formula>
    </cfRule>
  </conditionalFormatting>
  <dataValidations count="5">
    <dataValidation type="list" allowBlank="1" showInputMessage="1" showErrorMessage="1" sqref="A29:A42" xr:uid="{F580D5EB-CD9C-4C51-8A64-8936BBFD926D}">
      <formula1>$A$27</formula1>
    </dataValidation>
    <dataValidation type="list" allowBlank="1" showInputMessage="1" showErrorMessage="1" sqref="I29:J48" xr:uid="{5C485A90-23F7-4F4E-BC43-FA32765D5BB4}">
      <formula1>I$25:I$26</formula1>
    </dataValidation>
    <dataValidation type="list" allowBlank="1" showInputMessage="1" showErrorMessage="1" sqref="M29:M48" xr:uid="{99B3C292-EB3A-4DCA-A12C-B83F2983295B}">
      <formula1>$M$25:$M$26</formula1>
    </dataValidation>
    <dataValidation type="list" allowBlank="1" showInputMessage="1" showErrorMessage="1" sqref="K29:K48" xr:uid="{4E1CAB15-FBFB-4641-915D-D76FAAED1429}">
      <formula1>$K$25:$K$26</formula1>
    </dataValidation>
    <dataValidation type="list" allowBlank="1" showInputMessage="1" showErrorMessage="1" sqref="L29:L48" xr:uid="{1FD95168-072B-4A90-B0F8-A2DE7E4D2E4D}">
      <formula1>$L$25:$L$26</formula1>
    </dataValidation>
  </dataValidations>
  <pageMargins left="0.7" right="0.7" top="0.75" bottom="0.75" header="0.3" footer="0.3"/>
  <pageSetup paperSize="9" scale="17"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972D438-8208-4A5B-AAA3-B74C6730818C}">
          <x14:formula1>
            <xm:f>経費NO.!$C$10</xm:f>
          </x14:formula1>
          <xm:sqref>C29:C48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DD66-C3B0-4F8A-836B-BABC42AC50DC}">
  <sheetPr>
    <tabColor theme="5" tint="0.59999389629810485"/>
  </sheetPr>
  <dimension ref="A1:T51"/>
  <sheetViews>
    <sheetView showGridLines="0" view="pageBreakPreview" zoomScale="70" zoomScaleNormal="40" zoomScaleSheetLayoutView="70" workbookViewId="0">
      <selection activeCell="C29" sqref="C29"/>
    </sheetView>
  </sheetViews>
  <sheetFormatPr defaultColWidth="9.109375" defaultRowHeight="16.8" x14ac:dyDescent="0.3"/>
  <cols>
    <col min="1" max="1" width="9.109375" style="223"/>
    <col min="2" max="2" width="15.6640625" style="222" customWidth="1"/>
    <col min="3" max="4" width="30.6640625" style="223" customWidth="1"/>
    <col min="5" max="5" width="60.6640625" style="223" customWidth="1"/>
    <col min="6" max="6" width="33.109375" style="223" customWidth="1"/>
    <col min="7" max="8" width="30.6640625" style="223" customWidth="1"/>
    <col min="9" max="10" width="15.6640625" style="223" customWidth="1"/>
    <col min="11" max="11" width="60.6640625" style="223" customWidth="1"/>
    <col min="12" max="12" width="15.6640625" style="223" customWidth="1"/>
    <col min="13" max="16" width="30.6640625" style="223" customWidth="1"/>
    <col min="17" max="17" width="60.6640625" style="223" customWidth="1"/>
    <col min="18" max="16384" width="9.109375" style="223"/>
  </cols>
  <sheetData>
    <row r="1" spans="2:19" x14ac:dyDescent="0.3">
      <c r="S1" s="222" t="s">
        <v>166</v>
      </c>
    </row>
    <row r="2" spans="2:19" ht="20.399999999999999" x14ac:dyDescent="0.3">
      <c r="B2" s="277" t="s">
        <v>107</v>
      </c>
      <c r="C2" s="278" t="s">
        <v>203</v>
      </c>
      <c r="E2" s="226"/>
      <c r="S2" s="222" t="s">
        <v>166</v>
      </c>
    </row>
    <row r="3" spans="2:19" x14ac:dyDescent="0.3">
      <c r="B3" s="108"/>
      <c r="C3" s="227"/>
      <c r="D3" s="228"/>
      <c r="S3" s="222" t="s">
        <v>166</v>
      </c>
    </row>
    <row r="4" spans="2:19" ht="20.399999999999999" x14ac:dyDescent="0.3">
      <c r="B4" s="229" t="s">
        <v>3</v>
      </c>
      <c r="C4" s="230"/>
      <c r="D4" s="231"/>
      <c r="E4" s="230"/>
      <c r="F4" s="230"/>
      <c r="G4" s="230"/>
      <c r="H4" s="230"/>
      <c r="I4" s="230"/>
      <c r="J4" s="232"/>
      <c r="S4" s="222" t="s">
        <v>166</v>
      </c>
    </row>
    <row r="5" spans="2:19" ht="20.399999999999999" x14ac:dyDescent="0.3">
      <c r="B5" s="287" t="s">
        <v>109</v>
      </c>
      <c r="C5" s="234"/>
      <c r="D5" s="303"/>
      <c r="E5" s="234"/>
      <c r="F5" s="234"/>
      <c r="G5" s="234"/>
      <c r="H5" s="234"/>
      <c r="I5" s="234"/>
      <c r="J5" s="237"/>
      <c r="S5" s="222" t="s">
        <v>166</v>
      </c>
    </row>
    <row r="6" spans="2:19" ht="20.399999999999999" x14ac:dyDescent="0.3">
      <c r="B6" s="238" t="s">
        <v>110</v>
      </c>
      <c r="C6" s="234"/>
      <c r="D6" s="303"/>
      <c r="E6" s="234"/>
      <c r="F6" s="234"/>
      <c r="G6" s="234"/>
      <c r="H6" s="234"/>
      <c r="I6" s="234"/>
      <c r="J6" s="237"/>
      <c r="S6" s="222" t="s">
        <v>166</v>
      </c>
    </row>
    <row r="7" spans="2:19" ht="20.399999999999999" x14ac:dyDescent="0.3">
      <c r="B7" s="238" t="s">
        <v>111</v>
      </c>
      <c r="C7" s="234"/>
      <c r="D7" s="303"/>
      <c r="E7" s="234"/>
      <c r="F7" s="234"/>
      <c r="G7" s="234"/>
      <c r="H7" s="234"/>
      <c r="I7" s="234"/>
      <c r="J7" s="237"/>
      <c r="S7" s="222" t="s">
        <v>166</v>
      </c>
    </row>
    <row r="8" spans="2:19" ht="20.399999999999999" x14ac:dyDescent="0.3">
      <c r="B8" s="238" t="s">
        <v>112</v>
      </c>
      <c r="C8" s="234"/>
      <c r="D8" s="303"/>
      <c r="E8" s="234"/>
      <c r="F8" s="234"/>
      <c r="G8" s="234"/>
      <c r="H8" s="234"/>
      <c r="I8" s="234"/>
      <c r="J8" s="237"/>
      <c r="S8" s="222" t="s">
        <v>166</v>
      </c>
    </row>
    <row r="9" spans="2:19" ht="20.399999999999999" x14ac:dyDescent="0.3">
      <c r="B9" s="238" t="s">
        <v>113</v>
      </c>
      <c r="C9" s="234"/>
      <c r="D9" s="303"/>
      <c r="E9" s="234"/>
      <c r="F9" s="234"/>
      <c r="G9" s="234"/>
      <c r="H9" s="234"/>
      <c r="I9" s="234"/>
      <c r="J9" s="237"/>
      <c r="S9" s="222" t="s">
        <v>166</v>
      </c>
    </row>
    <row r="10" spans="2:19" ht="20.399999999999999" x14ac:dyDescent="0.3">
      <c r="B10" s="238" t="s">
        <v>114</v>
      </c>
      <c r="C10" s="234"/>
      <c r="D10" s="303"/>
      <c r="E10" s="234"/>
      <c r="F10" s="234"/>
      <c r="G10" s="234"/>
      <c r="H10" s="234"/>
      <c r="I10" s="234"/>
      <c r="J10" s="237"/>
      <c r="S10" s="222" t="s">
        <v>166</v>
      </c>
    </row>
    <row r="11" spans="2:19" ht="20.399999999999999" x14ac:dyDescent="0.3">
      <c r="B11" s="238" t="s">
        <v>115</v>
      </c>
      <c r="C11" s="234"/>
      <c r="D11" s="303"/>
      <c r="E11" s="234"/>
      <c r="F11" s="234"/>
      <c r="G11" s="234"/>
      <c r="H11" s="234"/>
      <c r="I11" s="234"/>
      <c r="J11" s="237"/>
      <c r="S11" s="222" t="s">
        <v>166</v>
      </c>
    </row>
    <row r="12" spans="2:19" ht="20.399999999999999" x14ac:dyDescent="0.3">
      <c r="B12" s="238" t="s">
        <v>116</v>
      </c>
      <c r="C12" s="234"/>
      <c r="D12" s="303"/>
      <c r="E12" s="234"/>
      <c r="F12" s="234"/>
      <c r="G12" s="234"/>
      <c r="H12" s="234"/>
      <c r="I12" s="234"/>
      <c r="J12" s="237"/>
      <c r="S12" s="222" t="s">
        <v>166</v>
      </c>
    </row>
    <row r="13" spans="2:19" ht="20.399999999999999" x14ac:dyDescent="0.3">
      <c r="B13" s="238" t="s">
        <v>117</v>
      </c>
      <c r="C13" s="234"/>
      <c r="D13" s="303"/>
      <c r="E13" s="234"/>
      <c r="F13" s="234"/>
      <c r="G13" s="234"/>
      <c r="H13" s="234"/>
      <c r="I13" s="234"/>
      <c r="J13" s="237"/>
      <c r="S13" s="222" t="s">
        <v>166</v>
      </c>
    </row>
    <row r="14" spans="2:19" ht="20.399999999999999" x14ac:dyDescent="0.3">
      <c r="B14" s="238" t="s">
        <v>118</v>
      </c>
      <c r="C14" s="234"/>
      <c r="D14" s="303"/>
      <c r="E14" s="234"/>
      <c r="F14" s="234"/>
      <c r="G14" s="234"/>
      <c r="H14" s="234"/>
      <c r="I14" s="234"/>
      <c r="J14" s="237"/>
      <c r="S14" s="222" t="s">
        <v>166</v>
      </c>
    </row>
    <row r="15" spans="2:19" ht="20.399999999999999" x14ac:dyDescent="0.3">
      <c r="B15" s="238" t="s">
        <v>119</v>
      </c>
      <c r="C15" s="234"/>
      <c r="D15" s="303"/>
      <c r="E15" s="234"/>
      <c r="F15" s="234"/>
      <c r="G15" s="234"/>
      <c r="H15" s="234"/>
      <c r="I15" s="234"/>
      <c r="J15" s="237"/>
      <c r="S15" s="222" t="s">
        <v>166</v>
      </c>
    </row>
    <row r="16" spans="2:19" ht="20.399999999999999" x14ac:dyDescent="0.3">
      <c r="B16" s="279" t="s">
        <v>120</v>
      </c>
      <c r="C16" s="234"/>
      <c r="D16" s="303"/>
      <c r="E16" s="234"/>
      <c r="F16" s="234"/>
      <c r="G16" s="234"/>
      <c r="H16" s="234"/>
      <c r="I16" s="234"/>
      <c r="J16" s="237"/>
      <c r="S16" s="222" t="s">
        <v>166</v>
      </c>
    </row>
    <row r="17" spans="1:19" ht="20.399999999999999" x14ac:dyDescent="0.3">
      <c r="B17" s="287" t="s">
        <v>204</v>
      </c>
      <c r="C17" s="234"/>
      <c r="D17" s="235"/>
      <c r="E17" s="236"/>
      <c r="F17" s="234"/>
      <c r="G17" s="234"/>
      <c r="H17" s="234"/>
      <c r="I17" s="234"/>
      <c r="J17" s="237"/>
      <c r="S17" s="222" t="s">
        <v>166</v>
      </c>
    </row>
    <row r="18" spans="1:19" ht="20.399999999999999" x14ac:dyDescent="0.3">
      <c r="B18" s="287" t="s">
        <v>205</v>
      </c>
      <c r="C18" s="234"/>
      <c r="D18" s="114"/>
      <c r="E18" s="114"/>
      <c r="F18" s="114"/>
      <c r="G18" s="114"/>
      <c r="H18" s="114"/>
      <c r="I18" s="114"/>
      <c r="J18" s="239"/>
      <c r="K18" s="114"/>
      <c r="L18" s="114"/>
      <c r="M18" s="114"/>
      <c r="N18" s="114"/>
      <c r="O18" s="114"/>
      <c r="S18" s="222" t="s">
        <v>166</v>
      </c>
    </row>
    <row r="19" spans="1:19" ht="20.399999999999999" x14ac:dyDescent="0.3">
      <c r="B19" s="287" t="s">
        <v>206</v>
      </c>
      <c r="C19" s="282"/>
      <c r="D19" s="235"/>
      <c r="E19" s="236"/>
      <c r="F19" s="234"/>
      <c r="G19" s="234"/>
      <c r="H19" s="234"/>
      <c r="I19" s="234"/>
      <c r="J19" s="237"/>
      <c r="S19" s="222" t="s">
        <v>166</v>
      </c>
    </row>
    <row r="20" spans="1:19" ht="20.399999999999999" x14ac:dyDescent="0.3">
      <c r="B20" s="287" t="s">
        <v>207</v>
      </c>
      <c r="C20" s="254"/>
      <c r="D20" s="235"/>
      <c r="E20" s="236"/>
      <c r="F20" s="234"/>
      <c r="G20" s="234"/>
      <c r="H20" s="234"/>
      <c r="I20" s="234"/>
      <c r="J20" s="237"/>
      <c r="S20" s="222" t="s">
        <v>166</v>
      </c>
    </row>
    <row r="21" spans="1:19" ht="20.399999999999999" x14ac:dyDescent="0.3">
      <c r="B21" s="287" t="s">
        <v>208</v>
      </c>
      <c r="C21" s="236"/>
      <c r="D21" s="304"/>
      <c r="E21" s="236"/>
      <c r="F21" s="234"/>
      <c r="G21" s="234"/>
      <c r="H21" s="234"/>
      <c r="I21" s="234"/>
      <c r="J21" s="237"/>
      <c r="S21" s="222" t="s">
        <v>166</v>
      </c>
    </row>
    <row r="22" spans="1:19" ht="20.399999999999999" x14ac:dyDescent="0.3">
      <c r="B22" s="305" t="s">
        <v>209</v>
      </c>
      <c r="C22" s="243"/>
      <c r="D22" s="243"/>
      <c r="E22" s="243"/>
      <c r="F22" s="243"/>
      <c r="G22" s="243"/>
      <c r="H22" s="243"/>
      <c r="I22" s="243"/>
      <c r="J22" s="246"/>
      <c r="S22" s="222" t="s">
        <v>166</v>
      </c>
    </row>
    <row r="23" spans="1:19" ht="16.5" customHeight="1" x14ac:dyDescent="0.3">
      <c r="B23" s="108"/>
      <c r="C23" s="234"/>
      <c r="D23" s="234"/>
      <c r="E23" s="234"/>
      <c r="F23" s="234"/>
      <c r="G23" s="234"/>
      <c r="S23" s="222" t="s">
        <v>166</v>
      </c>
    </row>
    <row r="24" spans="1:19" ht="16.5" customHeight="1" x14ac:dyDescent="0.3">
      <c r="B24" s="223" t="s">
        <v>13</v>
      </c>
      <c r="I24" s="306"/>
      <c r="J24" s="307"/>
      <c r="K24" s="307"/>
      <c r="L24" s="307"/>
      <c r="M24" s="307"/>
      <c r="N24" s="307"/>
      <c r="O24" s="307"/>
      <c r="Q24" s="308"/>
      <c r="S24" s="222" t="s">
        <v>166</v>
      </c>
    </row>
    <row r="25" spans="1:19" ht="16.5" customHeight="1" x14ac:dyDescent="0.3">
      <c r="B25" s="223"/>
      <c r="I25" s="309" t="s">
        <v>210</v>
      </c>
      <c r="J25" s="310" t="s">
        <v>210</v>
      </c>
      <c r="K25" s="249" t="s">
        <v>128</v>
      </c>
      <c r="L25" s="310" t="s">
        <v>210</v>
      </c>
      <c r="M25" s="310" t="s">
        <v>210</v>
      </c>
      <c r="N25" s="310" t="s">
        <v>210</v>
      </c>
      <c r="O25" s="307"/>
      <c r="Q25" s="308"/>
      <c r="S25" s="222" t="s">
        <v>166</v>
      </c>
    </row>
    <row r="26" spans="1:19" x14ac:dyDescent="0.3">
      <c r="D26" s="247"/>
      <c r="I26" s="310" t="s">
        <v>169</v>
      </c>
      <c r="J26" s="310" t="s">
        <v>169</v>
      </c>
      <c r="K26" s="249" t="s">
        <v>132</v>
      </c>
      <c r="L26" s="310" t="s">
        <v>169</v>
      </c>
      <c r="M26" s="310" t="s">
        <v>169</v>
      </c>
      <c r="N26" s="310" t="s">
        <v>169</v>
      </c>
      <c r="O26" s="307"/>
      <c r="S26" s="222" t="s">
        <v>166</v>
      </c>
    </row>
    <row r="27" spans="1:19" x14ac:dyDescent="0.3">
      <c r="C27" s="255" t="s">
        <v>141</v>
      </c>
      <c r="G27" s="255" t="s">
        <v>142</v>
      </c>
      <c r="H27" s="255" t="s">
        <v>142</v>
      </c>
      <c r="I27" s="255" t="s">
        <v>141</v>
      </c>
      <c r="J27" s="256" t="s">
        <v>141</v>
      </c>
      <c r="K27" s="256" t="s">
        <v>141</v>
      </c>
      <c r="L27" s="256" t="s">
        <v>141</v>
      </c>
      <c r="M27" s="255" t="s">
        <v>141</v>
      </c>
      <c r="N27" s="255" t="s">
        <v>211</v>
      </c>
      <c r="S27" s="222" t="s">
        <v>166</v>
      </c>
    </row>
    <row r="28" spans="1:19" s="261" customFormat="1" ht="50.1" customHeight="1" thickBot="1" x14ac:dyDescent="0.35">
      <c r="A28" s="223"/>
      <c r="B28" s="257" t="s">
        <v>170</v>
      </c>
      <c r="C28" s="258" t="s">
        <v>171</v>
      </c>
      <c r="D28" s="258" t="s">
        <v>172</v>
      </c>
      <c r="E28" s="258" t="s">
        <v>173</v>
      </c>
      <c r="F28" s="258" t="s">
        <v>212</v>
      </c>
      <c r="G28" s="259" t="s">
        <v>360</v>
      </c>
      <c r="H28" s="259" t="s">
        <v>361</v>
      </c>
      <c r="I28" s="258" t="s">
        <v>185</v>
      </c>
      <c r="J28" s="258" t="s">
        <v>186</v>
      </c>
      <c r="K28" s="218" t="s">
        <v>154</v>
      </c>
      <c r="L28" s="258" t="s">
        <v>155</v>
      </c>
      <c r="M28" s="259" t="s">
        <v>156</v>
      </c>
      <c r="N28" s="259" t="s">
        <v>213</v>
      </c>
      <c r="O28" s="258" t="s">
        <v>159</v>
      </c>
      <c r="P28" s="258" t="s">
        <v>364</v>
      </c>
      <c r="Q28" s="260" t="s">
        <v>164</v>
      </c>
      <c r="S28" s="222" t="s">
        <v>166</v>
      </c>
    </row>
    <row r="29" spans="1:19" ht="50.25" customHeight="1" thickTop="1" x14ac:dyDescent="0.3">
      <c r="B29" s="221" t="str">
        <f>IF(C29="","",_xlfn.XLOOKUP(C29,経費NO.!$C$2:$C$18,経費NO.!$B$2:$B$18)&amp;"_"&amp;COUNTIF($C$29:C29,C29))</f>
        <v/>
      </c>
      <c r="C29" s="264"/>
      <c r="D29" s="87"/>
      <c r="E29" s="87"/>
      <c r="F29" s="87"/>
      <c r="G29" s="265"/>
      <c r="H29" s="265"/>
      <c r="I29" s="86"/>
      <c r="J29" s="86"/>
      <c r="K29" s="266"/>
      <c r="L29" s="86"/>
      <c r="M29" s="87"/>
      <c r="N29" s="86"/>
      <c r="O29" s="266"/>
      <c r="P29" s="267"/>
      <c r="Q29" s="268"/>
      <c r="S29" s="222" t="s">
        <v>166</v>
      </c>
    </row>
    <row r="30" spans="1:19" ht="50.25" customHeight="1" x14ac:dyDescent="0.3">
      <c r="B30" s="221" t="str">
        <f>IF(C30="","",_xlfn.XLOOKUP(C30,経費NO.!$C$2:$C$18,経費NO.!$B$2:$B$18)&amp;"_"&amp;COUNTIF($C$29:C30,C30))</f>
        <v/>
      </c>
      <c r="C30" s="264"/>
      <c r="D30" s="87"/>
      <c r="E30" s="87"/>
      <c r="F30" s="87"/>
      <c r="G30" s="265"/>
      <c r="H30" s="265"/>
      <c r="I30" s="86"/>
      <c r="J30" s="86"/>
      <c r="K30" s="266"/>
      <c r="L30" s="86"/>
      <c r="M30" s="87"/>
      <c r="N30" s="86"/>
      <c r="O30" s="86"/>
      <c r="P30" s="269"/>
      <c r="Q30" s="270"/>
      <c r="S30" s="222" t="s">
        <v>166</v>
      </c>
    </row>
    <row r="31" spans="1:19" ht="50.25" customHeight="1" x14ac:dyDescent="0.3">
      <c r="B31" s="221" t="str">
        <f>IF(C31="","",_xlfn.XLOOKUP(C31,経費NO.!$C$2:$C$18,経費NO.!$B$2:$B$18)&amp;"_"&amp;COUNTIF($C$29:C31,C31))</f>
        <v/>
      </c>
      <c r="C31" s="264"/>
      <c r="D31" s="87"/>
      <c r="E31" s="87"/>
      <c r="F31" s="87"/>
      <c r="G31" s="265"/>
      <c r="H31" s="265"/>
      <c r="I31" s="86"/>
      <c r="J31" s="86"/>
      <c r="K31" s="266"/>
      <c r="L31" s="86"/>
      <c r="M31" s="87"/>
      <c r="N31" s="86"/>
      <c r="O31" s="86"/>
      <c r="P31" s="269"/>
      <c r="Q31" s="270"/>
      <c r="S31" s="222" t="s">
        <v>166</v>
      </c>
    </row>
    <row r="32" spans="1:19" ht="50.25" customHeight="1" x14ac:dyDescent="0.3">
      <c r="B32" s="221" t="str">
        <f>IF(C32="","",_xlfn.XLOOKUP(C32,経費NO.!$C$2:$C$18,経費NO.!$B$2:$B$18)&amp;"_"&amp;COUNTIF($C$29:C32,C32))</f>
        <v/>
      </c>
      <c r="C32" s="264"/>
      <c r="D32" s="87"/>
      <c r="E32" s="87"/>
      <c r="F32" s="87"/>
      <c r="G32" s="265"/>
      <c r="H32" s="265"/>
      <c r="I32" s="86"/>
      <c r="J32" s="86"/>
      <c r="K32" s="86"/>
      <c r="L32" s="86"/>
      <c r="M32" s="87"/>
      <c r="N32" s="86"/>
      <c r="O32" s="87"/>
      <c r="P32" s="271"/>
      <c r="Q32" s="272"/>
      <c r="S32" s="222" t="s">
        <v>166</v>
      </c>
    </row>
    <row r="33" spans="2:19" ht="50.25" customHeight="1" x14ac:dyDescent="0.3">
      <c r="B33" s="221" t="str">
        <f>IF(C33="","",_xlfn.XLOOKUP(C33,経費NO.!$C$2:$C$18,経費NO.!$B$2:$B$18)&amp;"_"&amp;COUNTIF($C$29:C33,C33))</f>
        <v/>
      </c>
      <c r="C33" s="264"/>
      <c r="D33" s="87"/>
      <c r="E33" s="87"/>
      <c r="F33" s="87"/>
      <c r="G33" s="265"/>
      <c r="H33" s="265"/>
      <c r="I33" s="86"/>
      <c r="J33" s="86"/>
      <c r="K33" s="86"/>
      <c r="L33" s="87"/>
      <c r="M33" s="87"/>
      <c r="N33" s="86"/>
      <c r="O33" s="86"/>
      <c r="P33" s="269"/>
      <c r="Q33" s="272"/>
      <c r="S33" s="222" t="s">
        <v>166</v>
      </c>
    </row>
    <row r="34" spans="2:19" ht="50.25" customHeight="1" x14ac:dyDescent="0.3">
      <c r="B34" s="221" t="str">
        <f>IF(C34="","",_xlfn.XLOOKUP(C34,経費NO.!$C$2:$C$18,経費NO.!$B$2:$B$18)&amp;"_"&amp;COUNTIF($C$29:C34,C34))</f>
        <v/>
      </c>
      <c r="C34" s="264"/>
      <c r="D34" s="87"/>
      <c r="E34" s="87"/>
      <c r="F34" s="87"/>
      <c r="G34" s="265"/>
      <c r="H34" s="265"/>
      <c r="I34" s="86"/>
      <c r="J34" s="86"/>
      <c r="K34" s="86"/>
      <c r="L34" s="86"/>
      <c r="M34" s="87"/>
      <c r="N34" s="86"/>
      <c r="O34" s="86"/>
      <c r="P34" s="269"/>
      <c r="Q34" s="272"/>
      <c r="S34" s="222" t="s">
        <v>166</v>
      </c>
    </row>
    <row r="35" spans="2:19" ht="50.25" customHeight="1" x14ac:dyDescent="0.3">
      <c r="B35" s="221" t="str">
        <f>IF(C35="","",_xlfn.XLOOKUP(C35,経費NO.!$C$2:$C$18,経費NO.!$B$2:$B$18)&amp;"_"&amp;COUNTIF($C$29:C35,C35))</f>
        <v/>
      </c>
      <c r="C35" s="264"/>
      <c r="D35" s="87"/>
      <c r="E35" s="87"/>
      <c r="F35" s="87"/>
      <c r="G35" s="265"/>
      <c r="H35" s="265"/>
      <c r="I35" s="86"/>
      <c r="J35" s="86"/>
      <c r="K35" s="86"/>
      <c r="L35" s="86"/>
      <c r="M35" s="87"/>
      <c r="N35" s="86"/>
      <c r="O35" s="86"/>
      <c r="P35" s="269"/>
      <c r="Q35" s="272"/>
      <c r="S35" s="222" t="s">
        <v>166</v>
      </c>
    </row>
    <row r="36" spans="2:19" ht="50.25" customHeight="1" x14ac:dyDescent="0.3">
      <c r="B36" s="221" t="str">
        <f>IF(C36="","",_xlfn.XLOOKUP(C36,経費NO.!$C$2:$C$18,経費NO.!$B$2:$B$18)&amp;"_"&amp;COUNTIF($C$29:C36,C36))</f>
        <v/>
      </c>
      <c r="C36" s="264"/>
      <c r="D36" s="87"/>
      <c r="E36" s="87"/>
      <c r="F36" s="87"/>
      <c r="G36" s="265"/>
      <c r="H36" s="265"/>
      <c r="I36" s="86"/>
      <c r="J36" s="86"/>
      <c r="K36" s="86"/>
      <c r="L36" s="86"/>
      <c r="M36" s="87"/>
      <c r="N36" s="86"/>
      <c r="O36" s="86"/>
      <c r="P36" s="269"/>
      <c r="Q36" s="272"/>
      <c r="S36" s="222" t="s">
        <v>166</v>
      </c>
    </row>
    <row r="37" spans="2:19" ht="50.25" customHeight="1" x14ac:dyDescent="0.3">
      <c r="B37" s="221" t="str">
        <f>IF(C37="","",_xlfn.XLOOKUP(C37,経費NO.!$C$2:$C$18,経費NO.!$B$2:$B$18)&amp;"_"&amp;COUNTIF($C$29:C37,C37))</f>
        <v/>
      </c>
      <c r="C37" s="264"/>
      <c r="D37" s="87"/>
      <c r="E37" s="87"/>
      <c r="F37" s="87"/>
      <c r="G37" s="265"/>
      <c r="H37" s="265"/>
      <c r="I37" s="86"/>
      <c r="J37" s="86"/>
      <c r="K37" s="86"/>
      <c r="L37" s="86"/>
      <c r="M37" s="87"/>
      <c r="N37" s="86"/>
      <c r="O37" s="86"/>
      <c r="P37" s="269"/>
      <c r="Q37" s="272"/>
      <c r="S37" s="222" t="s">
        <v>166</v>
      </c>
    </row>
    <row r="38" spans="2:19" ht="50.25" customHeight="1" x14ac:dyDescent="0.3">
      <c r="B38" s="221" t="str">
        <f>IF(C38="","",_xlfn.XLOOKUP(C38,経費NO.!$C$2:$C$18,経費NO.!$B$2:$B$18)&amp;"_"&amp;COUNTIF($C$29:C38,C38))</f>
        <v/>
      </c>
      <c r="C38" s="264"/>
      <c r="D38" s="87"/>
      <c r="E38" s="87"/>
      <c r="F38" s="87"/>
      <c r="G38" s="265"/>
      <c r="H38" s="265"/>
      <c r="I38" s="86"/>
      <c r="J38" s="86"/>
      <c r="K38" s="86"/>
      <c r="L38" s="86"/>
      <c r="M38" s="87"/>
      <c r="N38" s="86"/>
      <c r="O38" s="86"/>
      <c r="P38" s="269"/>
      <c r="Q38" s="272"/>
      <c r="S38" s="222" t="s">
        <v>166</v>
      </c>
    </row>
    <row r="39" spans="2:19" ht="50.25" customHeight="1" x14ac:dyDescent="0.3">
      <c r="B39" s="221" t="str">
        <f>IF(C39="","",_xlfn.XLOOKUP(C39,経費NO.!$C$2:$C$18,経費NO.!$B$2:$B$18)&amp;"_"&amp;COUNTIF($C$29:C39,C39))</f>
        <v/>
      </c>
      <c r="C39" s="264"/>
      <c r="D39" s="87"/>
      <c r="E39" s="87"/>
      <c r="F39" s="87"/>
      <c r="G39" s="265"/>
      <c r="H39" s="265"/>
      <c r="I39" s="86"/>
      <c r="J39" s="86"/>
      <c r="K39" s="86"/>
      <c r="L39" s="86"/>
      <c r="M39" s="87"/>
      <c r="N39" s="86"/>
      <c r="O39" s="86"/>
      <c r="P39" s="269"/>
      <c r="Q39" s="272"/>
      <c r="S39" s="222" t="s">
        <v>166</v>
      </c>
    </row>
    <row r="40" spans="2:19" ht="50.25" customHeight="1" x14ac:dyDescent="0.3">
      <c r="B40" s="221" t="str">
        <f>IF(C40="","",_xlfn.XLOOKUP(C40,経費NO.!$C$2:$C$18,経費NO.!$B$2:$B$18)&amp;"_"&amp;COUNTIF($C$29:C40,C40))</f>
        <v/>
      </c>
      <c r="C40" s="264"/>
      <c r="D40" s="87"/>
      <c r="E40" s="87"/>
      <c r="F40" s="87"/>
      <c r="G40" s="265"/>
      <c r="H40" s="265"/>
      <c r="I40" s="86"/>
      <c r="J40" s="86"/>
      <c r="K40" s="86"/>
      <c r="L40" s="86"/>
      <c r="M40" s="87"/>
      <c r="N40" s="86"/>
      <c r="O40" s="86"/>
      <c r="P40" s="269"/>
      <c r="Q40" s="272"/>
      <c r="S40" s="222" t="s">
        <v>166</v>
      </c>
    </row>
    <row r="41" spans="2:19" ht="50.25" customHeight="1" x14ac:dyDescent="0.3">
      <c r="B41" s="221" t="str">
        <f>IF(C41="","",_xlfn.XLOOKUP(C41,経費NO.!$C$2:$C$18,経費NO.!$B$2:$B$18)&amp;"_"&amp;COUNTIF($C$29:C41,C41))</f>
        <v/>
      </c>
      <c r="C41" s="264"/>
      <c r="D41" s="87"/>
      <c r="E41" s="87"/>
      <c r="F41" s="87"/>
      <c r="G41" s="265"/>
      <c r="H41" s="265"/>
      <c r="I41" s="86"/>
      <c r="J41" s="86"/>
      <c r="K41" s="86"/>
      <c r="L41" s="87"/>
      <c r="M41" s="87"/>
      <c r="N41" s="86"/>
      <c r="O41" s="87"/>
      <c r="P41" s="271"/>
      <c r="Q41" s="272"/>
      <c r="S41" s="222" t="s">
        <v>166</v>
      </c>
    </row>
    <row r="42" spans="2:19" ht="50.25" customHeight="1" x14ac:dyDescent="0.3">
      <c r="B42" s="221" t="str">
        <f>IF(C42="","",_xlfn.XLOOKUP(C42,経費NO.!$C$2:$C$18,経費NO.!$B$2:$B$18)&amp;"_"&amp;COUNTIF($C$29:C42,C42))</f>
        <v/>
      </c>
      <c r="C42" s="264"/>
      <c r="D42" s="87"/>
      <c r="E42" s="87"/>
      <c r="F42" s="87"/>
      <c r="G42" s="265"/>
      <c r="H42" s="265"/>
      <c r="I42" s="86"/>
      <c r="J42" s="86"/>
      <c r="K42" s="86"/>
      <c r="L42" s="86"/>
      <c r="M42" s="87"/>
      <c r="N42" s="86"/>
      <c r="O42" s="86"/>
      <c r="P42" s="269"/>
      <c r="Q42" s="272"/>
      <c r="S42" s="222" t="s">
        <v>166</v>
      </c>
    </row>
    <row r="43" spans="2:19" ht="50.25" customHeight="1" x14ac:dyDescent="0.3">
      <c r="B43" s="221" t="str">
        <f>IF(C43="","",_xlfn.XLOOKUP(C43,経費NO.!$C$2:$C$18,経費NO.!$B$2:$B$18)&amp;"_"&amp;COUNTIF($C$29:C43,C43))</f>
        <v/>
      </c>
      <c r="C43" s="264"/>
      <c r="D43" s="87"/>
      <c r="E43" s="87"/>
      <c r="F43" s="87"/>
      <c r="G43" s="265"/>
      <c r="H43" s="265"/>
      <c r="I43" s="87"/>
      <c r="J43" s="87"/>
      <c r="K43" s="86"/>
      <c r="L43" s="87"/>
      <c r="M43" s="87"/>
      <c r="N43" s="87"/>
      <c r="O43" s="87"/>
      <c r="P43" s="271"/>
      <c r="Q43" s="272"/>
      <c r="S43" s="222" t="s">
        <v>166</v>
      </c>
    </row>
    <row r="44" spans="2:19" ht="50.25" customHeight="1" x14ac:dyDescent="0.3">
      <c r="B44" s="221" t="str">
        <f>IF(C44="","",_xlfn.XLOOKUP(C44,経費NO.!$C$2:$C$18,経費NO.!$B$2:$B$18)&amp;"_"&amp;COUNTIF($C$29:C44,C44))</f>
        <v/>
      </c>
      <c r="C44" s="264"/>
      <c r="D44" s="87"/>
      <c r="E44" s="87"/>
      <c r="F44" s="87"/>
      <c r="G44" s="265"/>
      <c r="H44" s="265"/>
      <c r="I44" s="87"/>
      <c r="J44" s="87"/>
      <c r="K44" s="86"/>
      <c r="L44" s="87"/>
      <c r="M44" s="87"/>
      <c r="N44" s="87"/>
      <c r="O44" s="87"/>
      <c r="P44" s="271"/>
      <c r="Q44" s="272"/>
      <c r="S44" s="222" t="s">
        <v>166</v>
      </c>
    </row>
    <row r="45" spans="2:19" ht="50.25" customHeight="1" x14ac:dyDescent="0.3">
      <c r="B45" s="221" t="str">
        <f>IF(C45="","",_xlfn.XLOOKUP(C45,経費NO.!$C$2:$C$18,経費NO.!$B$2:$B$18)&amp;"_"&amp;COUNTIF($C$29:C45,C45))</f>
        <v/>
      </c>
      <c r="C45" s="264"/>
      <c r="D45" s="87"/>
      <c r="E45" s="87"/>
      <c r="F45" s="87"/>
      <c r="G45" s="265"/>
      <c r="H45" s="265"/>
      <c r="I45" s="87"/>
      <c r="J45" s="87"/>
      <c r="K45" s="86"/>
      <c r="L45" s="87"/>
      <c r="M45" s="87"/>
      <c r="N45" s="87"/>
      <c r="O45" s="87"/>
      <c r="P45" s="271"/>
      <c r="Q45" s="272"/>
      <c r="S45" s="222" t="s">
        <v>166</v>
      </c>
    </row>
    <row r="46" spans="2:19" ht="50.25" customHeight="1" x14ac:dyDescent="0.3">
      <c r="B46" s="221" t="str">
        <f>IF(C46="","",_xlfn.XLOOKUP(C46,経費NO.!$C$2:$C$18,経費NO.!$B$2:$B$18)&amp;"_"&amp;COUNTIF($C$29:C46,C46))</f>
        <v/>
      </c>
      <c r="C46" s="264"/>
      <c r="D46" s="87"/>
      <c r="E46" s="87"/>
      <c r="F46" s="87"/>
      <c r="G46" s="265"/>
      <c r="H46" s="265"/>
      <c r="I46" s="87"/>
      <c r="J46" s="87"/>
      <c r="K46" s="86"/>
      <c r="L46" s="87"/>
      <c r="M46" s="87"/>
      <c r="N46" s="87"/>
      <c r="O46" s="87"/>
      <c r="P46" s="271"/>
      <c r="Q46" s="272"/>
      <c r="S46" s="222" t="s">
        <v>166</v>
      </c>
    </row>
    <row r="47" spans="2:19" ht="50.25" customHeight="1" x14ac:dyDescent="0.3">
      <c r="B47" s="221" t="str">
        <f>IF(C47="","",_xlfn.XLOOKUP(C47,経費NO.!$C$2:$C$18,経費NO.!$B$2:$B$18)&amp;"_"&amp;COUNTIF($C$29:C47,C47))</f>
        <v/>
      </c>
      <c r="C47" s="264"/>
      <c r="D47" s="87"/>
      <c r="E47" s="87"/>
      <c r="F47" s="87"/>
      <c r="G47" s="265"/>
      <c r="H47" s="265"/>
      <c r="I47" s="87"/>
      <c r="J47" s="87"/>
      <c r="K47" s="86"/>
      <c r="L47" s="87"/>
      <c r="M47" s="87"/>
      <c r="N47" s="87"/>
      <c r="O47" s="87"/>
      <c r="P47" s="271"/>
      <c r="Q47" s="272"/>
      <c r="S47" s="222" t="s">
        <v>166</v>
      </c>
    </row>
    <row r="48" spans="2:19" ht="50.25" customHeight="1" x14ac:dyDescent="0.3">
      <c r="B48" s="262" t="str">
        <f>IF(C48="","",_xlfn.XLOOKUP(C48,経費NO.!$C$2:$C$18,経費NO.!$B$2:$B$18)&amp;"_"&amp;COUNTIF($C$29:C48,C48))</f>
        <v/>
      </c>
      <c r="C48" s="273"/>
      <c r="D48" s="88"/>
      <c r="E48" s="88"/>
      <c r="F48" s="88"/>
      <c r="G48" s="274"/>
      <c r="H48" s="274"/>
      <c r="I48" s="88"/>
      <c r="J48" s="88"/>
      <c r="K48" s="86"/>
      <c r="L48" s="88"/>
      <c r="M48" s="88"/>
      <c r="N48" s="88"/>
      <c r="O48" s="88"/>
      <c r="P48" s="275"/>
      <c r="Q48" s="276"/>
      <c r="S48" s="222" t="s">
        <v>166</v>
      </c>
    </row>
    <row r="49" spans="1:20" x14ac:dyDescent="0.3">
      <c r="B49" s="263" t="s">
        <v>165</v>
      </c>
      <c r="S49" s="222" t="s">
        <v>166</v>
      </c>
    </row>
    <row r="50" spans="1:20" x14ac:dyDescent="0.3">
      <c r="S50" s="222" t="s">
        <v>166</v>
      </c>
    </row>
    <row r="51" spans="1:20" x14ac:dyDescent="0.3">
      <c r="A51" s="222" t="s">
        <v>166</v>
      </c>
      <c r="B51" s="222" t="s">
        <v>166</v>
      </c>
      <c r="C51" s="222" t="s">
        <v>166</v>
      </c>
      <c r="D51" s="222" t="s">
        <v>166</v>
      </c>
      <c r="E51" s="222" t="s">
        <v>166</v>
      </c>
      <c r="F51" s="222" t="s">
        <v>166</v>
      </c>
      <c r="G51" s="222" t="s">
        <v>166</v>
      </c>
      <c r="H51" s="222" t="s">
        <v>166</v>
      </c>
      <c r="I51" s="222" t="s">
        <v>166</v>
      </c>
      <c r="J51" s="222" t="s">
        <v>166</v>
      </c>
      <c r="K51" s="222" t="s">
        <v>166</v>
      </c>
      <c r="L51" s="222" t="s">
        <v>166</v>
      </c>
      <c r="M51" s="222" t="s">
        <v>166</v>
      </c>
      <c r="N51" s="222" t="s">
        <v>166</v>
      </c>
      <c r="O51" s="222" t="s">
        <v>166</v>
      </c>
      <c r="P51" s="222" t="s">
        <v>166</v>
      </c>
      <c r="Q51" s="222" t="s">
        <v>166</v>
      </c>
      <c r="R51" s="222" t="s">
        <v>166</v>
      </c>
      <c r="S51" s="222" t="s">
        <v>166</v>
      </c>
      <c r="T51" s="311"/>
    </row>
  </sheetData>
  <sheetProtection algorithmName="SHA-512" hashValue="TnUN7gq1E3FW6BsWTi8U8c9rc1iT8MLkM7EVnMZGY8ul6gHRaOPSkP8tSSku3J50n8POIA37+lhBM+DVDSwR5g==" saltValue="ShptDP3xf1Q08dHEWXoO9w==" spinCount="100000" sheet="1" objects="1" scenarios="1" selectLockedCells="1"/>
  <phoneticPr fontId="4"/>
  <conditionalFormatting sqref="B16:B17 D17:D18">
    <cfRule type="cellIs" dxfId="54" priority="46" operator="equal">
      <formula>"入力不要"</formula>
    </cfRule>
    <cfRule type="cellIs" dxfId="53" priority="47" operator="equal">
      <formula>"該当必須"</formula>
    </cfRule>
    <cfRule type="cellIs" dxfId="52" priority="48" operator="equal">
      <formula>"必須"</formula>
    </cfRule>
  </conditionalFormatting>
  <conditionalFormatting sqref="C29:C48">
    <cfRule type="expression" dxfId="51" priority="31">
      <formula>IF($C29&lt;&gt;"",TRUE,FALSE)</formula>
    </cfRule>
  </conditionalFormatting>
  <conditionalFormatting sqref="C19:D20">
    <cfRule type="cellIs" dxfId="50" priority="40" operator="equal">
      <formula>"入力不要"</formula>
    </cfRule>
    <cfRule type="cellIs" dxfId="49" priority="41" operator="equal">
      <formula>"該当必須"</formula>
    </cfRule>
    <cfRule type="cellIs" dxfId="48" priority="42" operator="equal">
      <formula>"必須"</formula>
    </cfRule>
  </conditionalFormatting>
  <conditionalFormatting sqref="D29:D48">
    <cfRule type="expression" dxfId="47" priority="38">
      <formula>IF(D29&lt;&gt;"",TRUE,FALSE)</formula>
    </cfRule>
    <cfRule type="expression" dxfId="46" priority="39">
      <formula>IF(C29&lt;&gt;"",TRUE,FALSE)</formula>
    </cfRule>
  </conditionalFormatting>
  <conditionalFormatting sqref="E29:E48">
    <cfRule type="expression" dxfId="45" priority="36">
      <formula>IF(E29&lt;&gt;"",TRUE,FALSE)</formula>
    </cfRule>
    <cfRule type="expression" dxfId="44" priority="37">
      <formula>IF(D29&lt;&gt;"",TRUE,FALSE)</formula>
    </cfRule>
  </conditionalFormatting>
  <conditionalFormatting sqref="F29:F48">
    <cfRule type="expression" dxfId="43" priority="35">
      <formula>IF(E29&lt;&gt;"",TRUE,FALSE)</formula>
    </cfRule>
    <cfRule type="expression" dxfId="42" priority="34">
      <formula>IF(F29&lt;&gt;"",TRUE,FALSE)</formula>
    </cfRule>
  </conditionalFormatting>
  <conditionalFormatting sqref="G29:G48">
    <cfRule type="expression" dxfId="41" priority="32">
      <formula>IF(G29&lt;&gt;"",TRUE,FALSE)</formula>
    </cfRule>
    <cfRule type="expression" dxfId="40" priority="33">
      <formula>IF(F29&lt;&gt;"",TRUE,FALSE)</formula>
    </cfRule>
  </conditionalFormatting>
  <conditionalFormatting sqref="H29:H48">
    <cfRule type="expression" dxfId="39" priority="29">
      <formula>IF(H29&lt;&gt;"",TRUE,FALSE)</formula>
    </cfRule>
    <cfRule type="expression" dxfId="38" priority="30">
      <formula>IF(G29&lt;&gt;"",TRUE,FALSE)</formula>
    </cfRule>
  </conditionalFormatting>
  <conditionalFormatting sqref="I29:I48">
    <cfRule type="expression" dxfId="37" priority="26">
      <formula>IF(I29="提出なし",TRUE,FALSE)</formula>
    </cfRule>
    <cfRule type="expression" dxfId="36" priority="27">
      <formula>IF(I29="提出あり",TRUE,FALSE)</formula>
    </cfRule>
    <cfRule type="expression" dxfId="35" priority="28">
      <formula>IF(AND($C29&lt;&gt;"リースの解約費",H29&lt;&gt;""),TRUE,FALSE)</formula>
    </cfRule>
  </conditionalFormatting>
  <conditionalFormatting sqref="J29:J48">
    <cfRule type="expression" dxfId="34" priority="23">
      <formula>IF(J29="提出なし",TRUE,FALSE)</formula>
    </cfRule>
    <cfRule type="expression" dxfId="33" priority="24">
      <formula>IF(J29="提出あり",TRUE,FALSE)</formula>
    </cfRule>
    <cfRule type="expression" dxfId="32" priority="25">
      <formula>IF(AND($C29&lt;&gt;"リースの解約費",I29="提出あり"),TRUE,FALSE)</formula>
    </cfRule>
  </conditionalFormatting>
  <conditionalFormatting sqref="K29:K48">
    <cfRule type="expression" dxfId="31" priority="4">
      <formula>IF(AND($C29&lt;&gt;"リースの解約費",$J29="提出あり"),TRUE,FALSE)</formula>
    </cfRule>
    <cfRule type="expression" dxfId="30" priority="1">
      <formula>IF($M29="提出なし",TRUE,FALSE)</formula>
    </cfRule>
    <cfRule type="expression" dxfId="29" priority="2">
      <formula>IF($L29="提出なし",TRUE,FALSE)</formula>
    </cfRule>
    <cfRule type="expression" dxfId="28" priority="3">
      <formula>IF($K29&lt;&gt;"",TRUE,FALSE)</formula>
    </cfRule>
  </conditionalFormatting>
  <conditionalFormatting sqref="L29:L48">
    <cfRule type="expression" dxfId="27" priority="182">
      <formula>IF($L29="提出なし",TRUE,FALSE)</formula>
    </cfRule>
    <cfRule type="expression" dxfId="26" priority="183">
      <formula>IF($L29&lt;&gt;"",TRUE,FALSE)</formula>
    </cfRule>
    <cfRule type="expression" dxfId="25" priority="184">
      <formula>IF(AND($C29&lt;&gt;"リースの解約費",$K29=$K$25),TRUE,FALSE)</formula>
    </cfRule>
  </conditionalFormatting>
  <conditionalFormatting sqref="M29:M48">
    <cfRule type="expression" dxfId="24" priority="185">
      <formula>IF($M29="提出なし",TRUE,FALSE)</formula>
    </cfRule>
    <cfRule type="expression" dxfId="23" priority="186">
      <formula>IF(M29="提出あり",TRUE,FALSE)</formula>
    </cfRule>
    <cfRule type="expression" dxfId="22" priority="187">
      <formula>IF(AND($C29&lt;&gt;"リースの解約費",$K29=$K$26),TRUE,FALSE)</formula>
    </cfRule>
  </conditionalFormatting>
  <conditionalFormatting sqref="N29:N48">
    <cfRule type="expression" dxfId="21" priority="188">
      <formula>IF($N29="提出なし",TRUE,FALSE)</formula>
    </cfRule>
    <cfRule type="expression" dxfId="20" priority="189">
      <formula>IF($N29="提出あり",TRUE,FALSE)</formula>
    </cfRule>
    <cfRule type="expression" dxfId="19" priority="191">
      <formula>IF(AND($C29="リースの解約費",$H29&lt;&gt;""),TRUE,FALSE)</formula>
    </cfRule>
  </conditionalFormatting>
  <conditionalFormatting sqref="O29:O48">
    <cfRule type="expression" dxfId="18" priority="192">
      <formula>IF($O29&lt;&gt;"",TRUE,FALSE)</formula>
    </cfRule>
    <cfRule type="expression" dxfId="17" priority="193">
      <formula>IF(AND($C29&lt;&gt;"リースの解約費",$L29="提出あり"),TRUE,FALSE)</formula>
    </cfRule>
  </conditionalFormatting>
  <conditionalFormatting sqref="P29:P48">
    <cfRule type="expression" dxfId="16" priority="195">
      <formula>IF($P29&lt;&gt;"",TRUE,FALSE)</formula>
    </cfRule>
    <cfRule type="expression" dxfId="15" priority="196">
      <formula>IF(AND($C29&lt;&gt;"リースの解約費",$O29&lt;&gt;""),TRUE,FALSE)</formula>
    </cfRule>
  </conditionalFormatting>
  <conditionalFormatting sqref="Q29:Q48">
    <cfRule type="expression" dxfId="14" priority="5">
      <formula>IF($C29&lt;&gt;"",TRUE,FALSE)</formula>
    </cfRule>
  </conditionalFormatting>
  <dataValidations count="7">
    <dataValidation type="list" allowBlank="1" showInputMessage="1" showErrorMessage="1" sqref="A29:A42" xr:uid="{7BA90470-6E04-4C9F-B5F3-A7203A35892F}">
      <formula1>$A$27</formula1>
    </dataValidation>
    <dataValidation type="list" allowBlank="1" showInputMessage="1" showErrorMessage="1" sqref="I29:I48" xr:uid="{91212BEB-C587-45E3-8430-F310751DFAE3}">
      <formula1>$I$25:$I$26</formula1>
    </dataValidation>
    <dataValidation type="list" allowBlank="1" showInputMessage="1" showErrorMessage="1" sqref="J29:J48" xr:uid="{E0DF507B-7A33-48BD-9FAB-16D4C2393CBB}">
      <formula1>$J$25:$J$26</formula1>
    </dataValidation>
    <dataValidation type="list" allowBlank="1" showInputMessage="1" showErrorMessage="1" sqref="L29:L48" xr:uid="{732CAC89-40E5-4D9C-9C9E-C3549110C895}">
      <formula1>$L$25:$L$26</formula1>
    </dataValidation>
    <dataValidation type="list" allowBlank="1" showInputMessage="1" showErrorMessage="1" sqref="M29:M48" xr:uid="{D07C48B7-9646-45AE-BC72-8C36F421DBAE}">
      <formula1>$M$25:$M$26</formula1>
    </dataValidation>
    <dataValidation type="list" allowBlank="1" showInputMessage="1" showErrorMessage="1" sqref="N29:N48" xr:uid="{E77D3027-6912-4C2F-AEBF-67B0F5F9E559}">
      <formula1>$N$25:$N$26</formula1>
    </dataValidation>
    <dataValidation type="list" allowBlank="1" showInputMessage="1" showErrorMessage="1" sqref="K29:K48" xr:uid="{134BB9CD-44BD-48E2-8003-C8AE5450FB4D}">
      <formula1>$K$25:$K$26</formula1>
    </dataValidation>
  </dataValidations>
  <pageMargins left="0.7" right="0.7" top="0.75" bottom="0.75" header="0.3" footer="0.3"/>
  <pageSetup paperSize="9" scale="15"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F2DAD5B4-9FDC-4814-AA4E-9FFAA9AB6091}">
          <x14:formula1>
            <xm:f>経費NO.!$C$13:$C$18</xm:f>
          </x14:formula1>
          <xm:sqref>C29:C48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609E-A989-4F00-9C49-FD384004AD7D}">
  <sheetPr>
    <pageSetUpPr fitToPage="1"/>
  </sheetPr>
  <dimension ref="A1:AF50"/>
  <sheetViews>
    <sheetView showGridLines="0" view="pageBreakPreview" zoomScaleNormal="72" zoomScaleSheetLayoutView="100" workbookViewId="0">
      <selection activeCell="C18" sqref="C18:Q24"/>
    </sheetView>
  </sheetViews>
  <sheetFormatPr defaultColWidth="9.109375" defaultRowHeight="18" x14ac:dyDescent="0.3"/>
  <cols>
    <col min="1" max="1" width="2.33203125" style="197" customWidth="1"/>
    <col min="2" max="18" width="5.6640625" style="197" customWidth="1"/>
    <col min="19" max="20" width="2.33203125" style="197" customWidth="1"/>
    <col min="21" max="27" width="5.6640625" style="197" hidden="1" customWidth="1"/>
    <col min="28" max="32" width="9.109375" style="197" hidden="1" customWidth="1"/>
    <col min="33" max="16384" width="9.109375" style="197"/>
  </cols>
  <sheetData>
    <row r="1" spans="1:23" ht="19.8" x14ac:dyDescent="0.3">
      <c r="A1" s="363" t="s">
        <v>214</v>
      </c>
      <c r="B1" s="363"/>
      <c r="C1" s="363"/>
      <c r="D1" s="193"/>
      <c r="E1" s="193"/>
      <c r="F1" s="193"/>
      <c r="G1" s="193"/>
      <c r="H1" s="193"/>
      <c r="I1" s="193"/>
      <c r="J1" s="193"/>
      <c r="K1" s="193"/>
      <c r="L1" s="193"/>
      <c r="M1" s="193"/>
      <c r="N1" s="193"/>
      <c r="O1" s="194"/>
      <c r="P1" s="194"/>
      <c r="Q1" s="194"/>
      <c r="R1" s="194"/>
      <c r="S1" s="194"/>
      <c r="T1" s="194"/>
      <c r="U1" s="195"/>
      <c r="V1" s="196"/>
      <c r="W1" s="196"/>
    </row>
    <row r="2" spans="1:23" ht="19.8" x14ac:dyDescent="0.3">
      <c r="D2" s="193"/>
      <c r="E2" s="193"/>
      <c r="F2" s="193"/>
      <c r="G2" s="193"/>
      <c r="H2" s="193"/>
      <c r="I2" s="193"/>
      <c r="J2" s="193"/>
      <c r="K2" s="193"/>
      <c r="L2" s="364">
        <f>【申請者入力】様式第1.交付申請書!H17</f>
        <v>0</v>
      </c>
      <c r="M2" s="365"/>
      <c r="N2" s="198" t="s">
        <v>215</v>
      </c>
      <c r="O2" s="356">
        <f>【申請者入力】様式第1.交付申請書!H18</f>
        <v>0</v>
      </c>
      <c r="P2" s="194" t="s">
        <v>216</v>
      </c>
      <c r="Q2" s="356">
        <f>【申請者入力】様式第1.交付申請書!H19</f>
        <v>0</v>
      </c>
      <c r="R2" s="198" t="s">
        <v>217</v>
      </c>
      <c r="S2" s="199"/>
      <c r="T2" s="200"/>
    </row>
    <row r="3" spans="1:23" ht="19.8" x14ac:dyDescent="0.3">
      <c r="A3" s="201"/>
      <c r="B3" s="193" t="s">
        <v>218</v>
      </c>
      <c r="C3" s="193"/>
      <c r="D3" s="193"/>
      <c r="E3" s="193"/>
      <c r="F3" s="193"/>
      <c r="G3" s="193"/>
      <c r="H3" s="193"/>
      <c r="I3" s="193"/>
      <c r="J3" s="193"/>
      <c r="K3" s="193"/>
      <c r="T3" s="194"/>
    </row>
    <row r="4" spans="1:23" ht="19.8" x14ac:dyDescent="0.3">
      <c r="A4" s="201"/>
      <c r="C4" s="193"/>
      <c r="D4" s="193"/>
      <c r="E4" s="193"/>
      <c r="F4" s="193"/>
      <c r="G4" s="193"/>
      <c r="H4" s="193"/>
      <c r="I4" s="193"/>
      <c r="J4" s="193"/>
      <c r="K4" s="193"/>
      <c r="L4" s="193"/>
      <c r="M4" s="200" t="s">
        <v>219</v>
      </c>
      <c r="N4" s="373">
        <f>【申請者入力】様式第1.交付申請書!H33</f>
        <v>0</v>
      </c>
      <c r="O4" s="374"/>
      <c r="P4" s="374"/>
      <c r="Q4" s="374"/>
      <c r="R4" s="375"/>
      <c r="T4" s="194"/>
    </row>
    <row r="5" spans="1:23" ht="18.75" customHeight="1" x14ac:dyDescent="0.3">
      <c r="A5" s="201"/>
      <c r="B5" s="369" t="s">
        <v>220</v>
      </c>
      <c r="C5" s="371" t="s">
        <v>221</v>
      </c>
      <c r="G5" s="193"/>
      <c r="H5" s="193"/>
      <c r="I5" s="193"/>
      <c r="J5" s="193"/>
      <c r="K5" s="193"/>
      <c r="L5" s="193"/>
      <c r="M5" s="200" t="s">
        <v>222</v>
      </c>
      <c r="N5" s="366">
        <f>【申請者入力】様式第1.交付申請書!H34</f>
        <v>0</v>
      </c>
      <c r="O5" s="367"/>
      <c r="P5" s="367"/>
      <c r="Q5" s="367"/>
      <c r="R5" s="368"/>
      <c r="T5" s="193"/>
    </row>
    <row r="6" spans="1:23" ht="19.8" x14ac:dyDescent="0.3">
      <c r="A6" s="193"/>
      <c r="B6" s="370"/>
      <c r="C6" s="372"/>
      <c r="G6" s="202"/>
      <c r="H6" s="202"/>
      <c r="I6" s="193"/>
      <c r="J6" s="193"/>
      <c r="K6" s="193"/>
      <c r="L6" s="193"/>
      <c r="M6" s="200" t="s">
        <v>223</v>
      </c>
      <c r="N6" s="366">
        <f>【申請者入力】様式第1.交付申請書!H35</f>
        <v>0</v>
      </c>
      <c r="O6" s="367"/>
      <c r="P6" s="367"/>
      <c r="Q6" s="367"/>
      <c r="R6" s="368"/>
      <c r="T6" s="193"/>
    </row>
    <row r="7" spans="1:23" ht="19.8" x14ac:dyDescent="0.3">
      <c r="A7" s="193"/>
      <c r="G7" s="202"/>
      <c r="H7" s="202"/>
      <c r="I7" s="193"/>
      <c r="J7" s="193"/>
      <c r="S7" s="200"/>
      <c r="T7" s="193"/>
    </row>
    <row r="8" spans="1:23" ht="19.8" x14ac:dyDescent="0.3">
      <c r="A8" s="193"/>
      <c r="B8" s="382" t="s">
        <v>224</v>
      </c>
      <c r="C8" s="382"/>
      <c r="D8" s="382"/>
      <c r="E8" s="382"/>
      <c r="F8" s="382"/>
      <c r="G8" s="382"/>
      <c r="H8" s="382"/>
      <c r="I8" s="382"/>
      <c r="J8" s="382"/>
      <c r="K8" s="382"/>
      <c r="L8" s="382"/>
      <c r="M8" s="382"/>
      <c r="N8" s="382"/>
      <c r="O8" s="382"/>
      <c r="P8" s="382"/>
      <c r="Q8" s="382"/>
      <c r="R8" s="382"/>
    </row>
    <row r="9" spans="1:23" ht="19.5" customHeight="1" x14ac:dyDescent="0.3">
      <c r="A9" s="193"/>
      <c r="S9" s="358"/>
      <c r="T9" s="193"/>
    </row>
    <row r="10" spans="1:23" ht="19.5" customHeight="1" x14ac:dyDescent="0.3">
      <c r="A10" s="193"/>
      <c r="B10" s="390" t="s">
        <v>350</v>
      </c>
      <c r="C10" s="390"/>
      <c r="D10" s="390"/>
      <c r="E10" s="390"/>
      <c r="F10" s="390"/>
      <c r="G10" s="390"/>
      <c r="H10" s="390"/>
      <c r="I10" s="390"/>
      <c r="J10" s="390"/>
      <c r="K10" s="390"/>
      <c r="L10" s="390"/>
      <c r="M10" s="390"/>
      <c r="N10" s="390"/>
      <c r="O10" s="390"/>
      <c r="P10" s="390"/>
      <c r="Q10" s="390"/>
      <c r="R10" s="390"/>
      <c r="S10" s="200"/>
      <c r="T10" s="193"/>
    </row>
    <row r="11" spans="1:23" ht="19.5" customHeight="1" x14ac:dyDescent="0.3">
      <c r="A11" s="193"/>
      <c r="B11" s="390"/>
      <c r="C11" s="390"/>
      <c r="D11" s="390"/>
      <c r="E11" s="390"/>
      <c r="F11" s="390"/>
      <c r="G11" s="390"/>
      <c r="H11" s="390"/>
      <c r="I11" s="390"/>
      <c r="J11" s="390"/>
      <c r="K11" s="390"/>
      <c r="L11" s="390"/>
      <c r="M11" s="390"/>
      <c r="N11" s="390"/>
      <c r="O11" s="390"/>
      <c r="P11" s="390"/>
      <c r="Q11" s="390"/>
      <c r="R11" s="390"/>
      <c r="T11" s="193"/>
    </row>
    <row r="12" spans="1:23" ht="19.8" x14ac:dyDescent="0.3">
      <c r="A12" s="193"/>
      <c r="B12" s="390"/>
      <c r="C12" s="390"/>
      <c r="D12" s="390"/>
      <c r="E12" s="390"/>
      <c r="F12" s="390"/>
      <c r="G12" s="390"/>
      <c r="H12" s="390"/>
      <c r="I12" s="390"/>
      <c r="J12" s="390"/>
      <c r="K12" s="390"/>
      <c r="L12" s="390"/>
      <c r="M12" s="390"/>
      <c r="N12" s="390"/>
      <c r="O12" s="390"/>
      <c r="P12" s="390"/>
      <c r="Q12" s="390"/>
      <c r="R12" s="390"/>
      <c r="S12" s="358"/>
      <c r="T12" s="193"/>
    </row>
    <row r="13" spans="1:23" ht="19.8" x14ac:dyDescent="0.3">
      <c r="A13" s="193"/>
      <c r="B13" s="390"/>
      <c r="C13" s="390"/>
      <c r="D13" s="390"/>
      <c r="E13" s="390"/>
      <c r="F13" s="390"/>
      <c r="G13" s="390"/>
      <c r="H13" s="390"/>
      <c r="I13" s="390"/>
      <c r="J13" s="390"/>
      <c r="K13" s="390"/>
      <c r="L13" s="390"/>
      <c r="M13" s="390"/>
      <c r="N13" s="390"/>
      <c r="O13" s="390"/>
      <c r="P13" s="390"/>
      <c r="Q13" s="390"/>
      <c r="R13" s="390"/>
      <c r="S13" s="193"/>
      <c r="T13" s="193"/>
    </row>
    <row r="14" spans="1:23" ht="19.8" x14ac:dyDescent="0.3">
      <c r="A14" s="193"/>
      <c r="B14" s="390"/>
      <c r="C14" s="390"/>
      <c r="D14" s="390"/>
      <c r="E14" s="390"/>
      <c r="F14" s="390"/>
      <c r="G14" s="390"/>
      <c r="H14" s="390"/>
      <c r="I14" s="390"/>
      <c r="J14" s="390"/>
      <c r="K14" s="390"/>
      <c r="L14" s="390"/>
      <c r="M14" s="390"/>
      <c r="N14" s="390"/>
      <c r="O14" s="390"/>
      <c r="P14" s="390"/>
      <c r="Q14" s="390"/>
      <c r="R14" s="390"/>
      <c r="S14" s="203"/>
      <c r="T14" s="193"/>
    </row>
    <row r="15" spans="1:23" ht="19.8" x14ac:dyDescent="0.3">
      <c r="A15" s="193"/>
      <c r="B15" s="204"/>
      <c r="C15" s="204"/>
      <c r="D15" s="204"/>
      <c r="E15" s="204"/>
      <c r="F15" s="204"/>
      <c r="G15" s="204"/>
      <c r="H15" s="204"/>
      <c r="I15" s="204"/>
      <c r="J15" s="204"/>
      <c r="K15" s="204"/>
      <c r="L15" s="204"/>
      <c r="M15" s="204"/>
      <c r="N15" s="204"/>
      <c r="O15" s="204"/>
      <c r="P15" s="204"/>
      <c r="Q15" s="204"/>
      <c r="R15" s="204"/>
      <c r="S15" s="203"/>
      <c r="T15" s="193"/>
    </row>
    <row r="16" spans="1:23" ht="19.8" x14ac:dyDescent="0.3">
      <c r="A16" s="193"/>
      <c r="J16" s="205" t="s">
        <v>225</v>
      </c>
      <c r="S16" s="203"/>
      <c r="T16" s="193"/>
    </row>
    <row r="17" spans="1:21" ht="19.8" x14ac:dyDescent="0.3">
      <c r="A17" s="193"/>
      <c r="B17" s="206" t="s">
        <v>226</v>
      </c>
      <c r="C17" s="207" t="s">
        <v>64</v>
      </c>
      <c r="D17" s="203"/>
      <c r="E17" s="203"/>
      <c r="F17" s="203"/>
      <c r="G17" s="203"/>
      <c r="H17" s="203"/>
      <c r="I17" s="203"/>
      <c r="K17" s="203"/>
      <c r="L17" s="203"/>
      <c r="M17" s="203"/>
      <c r="N17" s="203"/>
      <c r="O17" s="203"/>
      <c r="P17" s="203"/>
      <c r="Q17" s="203"/>
      <c r="R17" s="203"/>
      <c r="S17" s="193"/>
      <c r="T17" s="193"/>
    </row>
    <row r="18" spans="1:21" ht="19.5" customHeight="1" x14ac:dyDescent="0.3">
      <c r="A18" s="193"/>
      <c r="C18" s="391">
        <f>【申請者入力】様式第1.交付申請書!H39</f>
        <v>0</v>
      </c>
      <c r="D18" s="392"/>
      <c r="E18" s="392"/>
      <c r="F18" s="392"/>
      <c r="G18" s="392"/>
      <c r="H18" s="392"/>
      <c r="I18" s="392"/>
      <c r="J18" s="392"/>
      <c r="K18" s="392"/>
      <c r="L18" s="392"/>
      <c r="M18" s="392"/>
      <c r="N18" s="392"/>
      <c r="O18" s="392"/>
      <c r="P18" s="392"/>
      <c r="Q18" s="393"/>
      <c r="R18" s="208"/>
      <c r="S18" s="193"/>
      <c r="T18" s="193"/>
    </row>
    <row r="19" spans="1:21" ht="19.5" customHeight="1" x14ac:dyDescent="0.3">
      <c r="A19" s="193"/>
      <c r="C19" s="394"/>
      <c r="D19" s="395"/>
      <c r="E19" s="395"/>
      <c r="F19" s="395"/>
      <c r="G19" s="395"/>
      <c r="H19" s="395"/>
      <c r="I19" s="395"/>
      <c r="J19" s="395"/>
      <c r="K19" s="395"/>
      <c r="L19" s="395"/>
      <c r="M19" s="395"/>
      <c r="N19" s="395"/>
      <c r="O19" s="395"/>
      <c r="P19" s="395"/>
      <c r="Q19" s="396"/>
      <c r="R19" s="208"/>
      <c r="S19" s="193"/>
      <c r="T19" s="193"/>
    </row>
    <row r="20" spans="1:21" ht="19.8" x14ac:dyDescent="0.3">
      <c r="A20" s="193"/>
      <c r="B20" s="209"/>
      <c r="C20" s="394"/>
      <c r="D20" s="395"/>
      <c r="E20" s="395"/>
      <c r="F20" s="395"/>
      <c r="G20" s="395"/>
      <c r="H20" s="395"/>
      <c r="I20" s="395"/>
      <c r="J20" s="395"/>
      <c r="K20" s="395"/>
      <c r="L20" s="395"/>
      <c r="M20" s="395"/>
      <c r="N20" s="395"/>
      <c r="O20" s="395"/>
      <c r="P20" s="395"/>
      <c r="Q20" s="396"/>
      <c r="R20" s="208"/>
      <c r="S20" s="193"/>
      <c r="T20" s="193"/>
    </row>
    <row r="21" spans="1:21" ht="19.8" x14ac:dyDescent="0.3">
      <c r="A21" s="193"/>
      <c r="B21" s="209"/>
      <c r="C21" s="394"/>
      <c r="D21" s="395"/>
      <c r="E21" s="395"/>
      <c r="F21" s="395"/>
      <c r="G21" s="395"/>
      <c r="H21" s="395"/>
      <c r="I21" s="395"/>
      <c r="J21" s="395"/>
      <c r="K21" s="395"/>
      <c r="L21" s="395"/>
      <c r="M21" s="395"/>
      <c r="N21" s="395"/>
      <c r="O21" s="395"/>
      <c r="P21" s="395"/>
      <c r="Q21" s="396"/>
      <c r="S21" s="193"/>
      <c r="T21" s="193"/>
      <c r="U21" s="210" t="s">
        <v>227</v>
      </c>
    </row>
    <row r="22" spans="1:21" ht="19.8" x14ac:dyDescent="0.3">
      <c r="A22" s="193"/>
      <c r="B22" s="193"/>
      <c r="C22" s="394"/>
      <c r="D22" s="395"/>
      <c r="E22" s="395"/>
      <c r="F22" s="395"/>
      <c r="G22" s="395"/>
      <c r="H22" s="395"/>
      <c r="I22" s="395"/>
      <c r="J22" s="395"/>
      <c r="K22" s="395"/>
      <c r="L22" s="395"/>
      <c r="M22" s="395"/>
      <c r="N22" s="395"/>
      <c r="O22" s="395"/>
      <c r="P22" s="395"/>
      <c r="Q22" s="396"/>
      <c r="S22" s="193"/>
      <c r="T22" s="193"/>
      <c r="U22" s="210" t="s">
        <v>228</v>
      </c>
    </row>
    <row r="23" spans="1:21" ht="19.5" customHeight="1" x14ac:dyDescent="0.3">
      <c r="A23" s="193"/>
      <c r="C23" s="394"/>
      <c r="D23" s="395"/>
      <c r="E23" s="395"/>
      <c r="F23" s="395"/>
      <c r="G23" s="395"/>
      <c r="H23" s="395"/>
      <c r="I23" s="395"/>
      <c r="J23" s="395"/>
      <c r="K23" s="395"/>
      <c r="L23" s="395"/>
      <c r="M23" s="395"/>
      <c r="N23" s="395"/>
      <c r="O23" s="395"/>
      <c r="P23" s="395"/>
      <c r="Q23" s="396"/>
      <c r="S23" s="193"/>
      <c r="T23" s="193"/>
      <c r="U23" s="210" t="s">
        <v>229</v>
      </c>
    </row>
    <row r="24" spans="1:21" ht="19.5" customHeight="1" x14ac:dyDescent="0.3">
      <c r="A24" s="193"/>
      <c r="C24" s="397"/>
      <c r="D24" s="398"/>
      <c r="E24" s="398"/>
      <c r="F24" s="398"/>
      <c r="G24" s="398"/>
      <c r="H24" s="398"/>
      <c r="I24" s="398"/>
      <c r="J24" s="398"/>
      <c r="K24" s="398"/>
      <c r="L24" s="398"/>
      <c r="M24" s="398"/>
      <c r="N24" s="398"/>
      <c r="O24" s="398"/>
      <c r="P24" s="398"/>
      <c r="Q24" s="399"/>
      <c r="S24" s="193"/>
      <c r="T24" s="193"/>
    </row>
    <row r="25" spans="1:21" ht="19.5" customHeight="1" x14ac:dyDescent="0.3">
      <c r="A25" s="193"/>
      <c r="S25" s="193"/>
      <c r="T25" s="193"/>
    </row>
    <row r="26" spans="1:21" ht="19.5" customHeight="1" x14ac:dyDescent="0.3">
      <c r="A26" s="193"/>
      <c r="B26" s="206" t="s">
        <v>230</v>
      </c>
      <c r="C26" s="207" t="s">
        <v>231</v>
      </c>
      <c r="S26" s="208"/>
      <c r="T26" s="193"/>
    </row>
    <row r="27" spans="1:21" ht="19.5" customHeight="1" x14ac:dyDescent="0.3">
      <c r="A27" s="193"/>
      <c r="C27" s="210" t="s">
        <v>232</v>
      </c>
      <c r="K27" s="210" t="s">
        <v>233</v>
      </c>
      <c r="S27" s="193"/>
      <c r="T27" s="193"/>
      <c r="U27" s="210" t="s">
        <v>234</v>
      </c>
    </row>
    <row r="28" spans="1:21" ht="19.5" customHeight="1" x14ac:dyDescent="0.3">
      <c r="A28" s="193"/>
      <c r="C28" s="383">
        <f>【申請者入力】様式第1.交付申請書!H40</f>
        <v>0</v>
      </c>
      <c r="D28" s="384"/>
      <c r="E28" s="197" t="s">
        <v>215</v>
      </c>
      <c r="F28" s="357">
        <f>【申請者入力】様式第1.交付申請書!H41</f>
        <v>0</v>
      </c>
      <c r="G28" s="197" t="s">
        <v>235</v>
      </c>
      <c r="H28" s="211">
        <f>【申請者入力】様式第1.交付申請書!H42</f>
        <v>0</v>
      </c>
      <c r="I28" s="197" t="s">
        <v>217</v>
      </c>
      <c r="J28" s="197" t="s">
        <v>236</v>
      </c>
      <c r="K28" s="385">
        <f>【申請者入力】様式第1.交付申請書!H43</f>
        <v>0</v>
      </c>
      <c r="L28" s="386"/>
      <c r="M28" s="197" t="s">
        <v>215</v>
      </c>
      <c r="N28" s="212">
        <f>【申請者入力】様式第1.交付申請書!H44</f>
        <v>0</v>
      </c>
      <c r="O28" s="197" t="s">
        <v>235</v>
      </c>
      <c r="P28" s="212">
        <f>【申請者入力】様式第1.交付申請書!H45</f>
        <v>0</v>
      </c>
      <c r="Q28" s="197" t="s">
        <v>217</v>
      </c>
      <c r="S28" s="193"/>
      <c r="T28" s="193"/>
      <c r="U28" s="210" t="s">
        <v>237</v>
      </c>
    </row>
    <row r="29" spans="1:21" ht="19.5" customHeight="1" x14ac:dyDescent="0.3">
      <c r="A29" s="193"/>
      <c r="S29" s="193"/>
      <c r="T29" s="193"/>
      <c r="U29" s="210" t="s">
        <v>238</v>
      </c>
    </row>
    <row r="30" spans="1:21" ht="19.5" customHeight="1" x14ac:dyDescent="0.3">
      <c r="A30" s="193"/>
      <c r="B30" s="206" t="s">
        <v>239</v>
      </c>
      <c r="C30" s="207" t="s">
        <v>240</v>
      </c>
      <c r="S30" s="193"/>
      <c r="T30" s="193"/>
      <c r="U30" s="210" t="s">
        <v>241</v>
      </c>
    </row>
    <row r="31" spans="1:21" ht="19.5" customHeight="1" x14ac:dyDescent="0.3">
      <c r="A31" s="193"/>
      <c r="C31" s="207" t="s">
        <v>242</v>
      </c>
      <c r="D31" s="207"/>
      <c r="E31" s="387">
        <f>【申請者入力】様式第1.交付申請書!H46</f>
        <v>0</v>
      </c>
      <c r="F31" s="388"/>
      <c r="G31" s="388"/>
      <c r="H31" s="388"/>
      <c r="I31" s="388"/>
      <c r="J31" s="388"/>
      <c r="K31" s="388"/>
      <c r="L31" s="388"/>
      <c r="M31" s="388"/>
      <c r="N31" s="388"/>
      <c r="O31" s="388"/>
      <c r="P31" s="388"/>
      <c r="Q31" s="389"/>
      <c r="S31" s="213"/>
      <c r="T31" s="193"/>
      <c r="U31" s="210" t="s">
        <v>243</v>
      </c>
    </row>
    <row r="32" spans="1:21" ht="19.5" customHeight="1" x14ac:dyDescent="0.3">
      <c r="A32" s="193"/>
      <c r="C32" s="207" t="s">
        <v>244</v>
      </c>
      <c r="D32" s="207"/>
      <c r="E32" s="387">
        <f>IFERROR(【申請者入力】様式第1.交付申請書!H47,"")</f>
        <v>0</v>
      </c>
      <c r="F32" s="388"/>
      <c r="G32" s="388"/>
      <c r="H32" s="388"/>
      <c r="I32" s="388"/>
      <c r="J32" s="388"/>
      <c r="K32" s="388"/>
      <c r="L32" s="388"/>
      <c r="M32" s="388"/>
      <c r="N32" s="388"/>
      <c r="O32" s="388"/>
      <c r="P32" s="388"/>
      <c r="Q32" s="389"/>
      <c r="S32" s="213"/>
      <c r="T32" s="193"/>
      <c r="U32" s="210" t="s">
        <v>245</v>
      </c>
    </row>
    <row r="33" spans="1:21" ht="19.5" customHeight="1" x14ac:dyDescent="0.3">
      <c r="A33" s="193"/>
      <c r="C33" s="207" t="s">
        <v>246</v>
      </c>
      <c r="D33" s="207"/>
      <c r="E33" s="387">
        <f>【申請者入力】様式第1.交付申請書!H48</f>
        <v>0</v>
      </c>
      <c r="F33" s="388"/>
      <c r="G33" s="388"/>
      <c r="H33" s="388"/>
      <c r="I33" s="388"/>
      <c r="J33" s="388"/>
      <c r="K33" s="388"/>
      <c r="L33" s="388"/>
      <c r="M33" s="388"/>
      <c r="N33" s="388"/>
      <c r="O33" s="388"/>
      <c r="P33" s="388"/>
      <c r="Q33" s="389"/>
      <c r="S33" s="213"/>
      <c r="T33" s="193"/>
      <c r="U33" s="210"/>
    </row>
    <row r="34" spans="1:21" ht="19.5" customHeight="1" x14ac:dyDescent="0.3">
      <c r="A34" s="193"/>
      <c r="C34" s="207" t="s">
        <v>247</v>
      </c>
      <c r="D34" s="207"/>
      <c r="E34" s="387">
        <f>【申請者入力】様式第1.交付申請書!H49</f>
        <v>0</v>
      </c>
      <c r="F34" s="388"/>
      <c r="G34" s="388"/>
      <c r="H34" s="388"/>
      <c r="I34" s="388"/>
      <c r="J34" s="388"/>
      <c r="K34" s="388"/>
      <c r="L34" s="388"/>
      <c r="M34" s="388"/>
      <c r="N34" s="388"/>
      <c r="O34" s="388"/>
      <c r="P34" s="388"/>
      <c r="Q34" s="389"/>
      <c r="S34" s="213"/>
      <c r="T34" s="193"/>
    </row>
    <row r="35" spans="1:21" ht="19.5" customHeight="1" x14ac:dyDescent="0.3">
      <c r="A35" s="193"/>
      <c r="B35" s="206"/>
      <c r="S35" s="213"/>
      <c r="T35" s="193"/>
    </row>
    <row r="36" spans="1:21" ht="19.5" customHeight="1" x14ac:dyDescent="0.3">
      <c r="A36" s="193"/>
      <c r="B36" s="206" t="s">
        <v>248</v>
      </c>
      <c r="C36" s="207" t="s">
        <v>357</v>
      </c>
      <c r="R36" s="214"/>
      <c r="S36" s="213"/>
      <c r="T36" s="193"/>
    </row>
    <row r="37" spans="1:21" ht="19.5" customHeight="1" x14ac:dyDescent="0.3">
      <c r="A37" s="193"/>
      <c r="B37" s="209"/>
      <c r="C37" s="379">
        <f>【申請者入力】様式第1.交付申請書!H59</f>
        <v>0</v>
      </c>
      <c r="D37" s="380"/>
      <c r="E37" s="380"/>
      <c r="F37" s="380"/>
      <c r="G37" s="380"/>
      <c r="H37" s="380"/>
      <c r="I37" s="380"/>
      <c r="J37" s="380"/>
      <c r="K37" s="380"/>
      <c r="L37" s="380"/>
      <c r="M37" s="380"/>
      <c r="N37" s="380"/>
      <c r="O37" s="380"/>
      <c r="P37" s="380"/>
      <c r="Q37" s="381"/>
      <c r="S37" s="213"/>
      <c r="T37" s="193"/>
    </row>
    <row r="38" spans="1:21" ht="19.5" customHeight="1" x14ac:dyDescent="0.3">
      <c r="A38" s="193"/>
      <c r="B38" s="209"/>
      <c r="S38" s="215"/>
      <c r="T38" s="193"/>
    </row>
    <row r="39" spans="1:21" ht="19.5" customHeight="1" x14ac:dyDescent="0.3">
      <c r="A39" s="193"/>
      <c r="B39" s="206" t="s">
        <v>249</v>
      </c>
      <c r="C39" s="207" t="s">
        <v>250</v>
      </c>
      <c r="D39" s="193"/>
      <c r="E39" s="193"/>
      <c r="F39" s="193"/>
      <c r="G39" s="193"/>
      <c r="H39" s="193"/>
      <c r="I39" s="216"/>
      <c r="J39" s="216"/>
      <c r="K39" s="216"/>
      <c r="S39" s="215"/>
      <c r="T39" s="193"/>
    </row>
    <row r="40" spans="1:21" ht="19.8" x14ac:dyDescent="0.3">
      <c r="A40" s="193"/>
      <c r="C40" s="379">
        <f>【申請者入力】様式第1.交付申請書!H60</f>
        <v>0</v>
      </c>
      <c r="D40" s="380"/>
      <c r="E40" s="380"/>
      <c r="F40" s="380"/>
      <c r="G40" s="380"/>
      <c r="H40" s="380"/>
      <c r="I40" s="380"/>
      <c r="J40" s="380"/>
      <c r="K40" s="380"/>
      <c r="L40" s="380"/>
      <c r="M40" s="380"/>
      <c r="N40" s="380"/>
      <c r="O40" s="380"/>
      <c r="P40" s="380"/>
      <c r="Q40" s="381"/>
      <c r="S40" s="217"/>
      <c r="T40" s="193"/>
    </row>
    <row r="42" spans="1:21" ht="18.75" customHeight="1" x14ac:dyDescent="0.3">
      <c r="B42" s="206" t="s">
        <v>251</v>
      </c>
      <c r="C42" s="207" t="s">
        <v>252</v>
      </c>
    </row>
    <row r="43" spans="1:21" ht="18.75" customHeight="1" x14ac:dyDescent="0.3">
      <c r="B43" s="193"/>
      <c r="C43" s="379">
        <f>【申請者入力】様式第1.交付申請書!H61</f>
        <v>0</v>
      </c>
      <c r="D43" s="380"/>
      <c r="E43" s="380"/>
      <c r="F43" s="380"/>
      <c r="G43" s="380"/>
      <c r="H43" s="380"/>
      <c r="I43" s="380"/>
      <c r="J43" s="380"/>
      <c r="K43" s="380"/>
      <c r="L43" s="380"/>
      <c r="M43" s="380"/>
      <c r="N43" s="380"/>
      <c r="O43" s="380"/>
      <c r="P43" s="380"/>
      <c r="Q43" s="381"/>
    </row>
    <row r="44" spans="1:21" ht="18.75" customHeight="1" x14ac:dyDescent="0.3">
      <c r="D44" s="193"/>
      <c r="E44" s="216"/>
      <c r="F44" s="216"/>
      <c r="G44" s="216"/>
      <c r="H44" s="216"/>
      <c r="I44" s="216"/>
      <c r="J44" s="216"/>
      <c r="K44" s="216"/>
    </row>
    <row r="45" spans="1:21" ht="19.8" x14ac:dyDescent="0.3">
      <c r="B45" s="206" t="s">
        <v>253</v>
      </c>
      <c r="C45" s="207" t="s">
        <v>254</v>
      </c>
    </row>
    <row r="46" spans="1:21" ht="19.5" customHeight="1" x14ac:dyDescent="0.3">
      <c r="B46" s="209"/>
      <c r="C46" s="376" t="s">
        <v>255</v>
      </c>
      <c r="D46" s="377"/>
      <c r="E46" s="377"/>
      <c r="F46" s="377"/>
      <c r="G46" s="377"/>
      <c r="H46" s="377"/>
      <c r="I46" s="377"/>
      <c r="J46" s="377"/>
      <c r="K46" s="377"/>
      <c r="L46" s="377"/>
      <c r="M46" s="377"/>
      <c r="N46" s="377"/>
      <c r="O46" s="377"/>
      <c r="P46" s="377"/>
      <c r="Q46" s="378"/>
    </row>
    <row r="47" spans="1:21" ht="19.5" customHeight="1" x14ac:dyDescent="0.3">
      <c r="B47" s="193"/>
      <c r="C47" s="207"/>
      <c r="D47" s="193"/>
      <c r="E47" s="216"/>
      <c r="F47" s="216"/>
      <c r="G47" s="216"/>
      <c r="H47" s="216"/>
      <c r="I47" s="216"/>
      <c r="J47" s="216"/>
      <c r="K47" s="216"/>
    </row>
    <row r="48" spans="1:21" ht="19.5" customHeight="1" x14ac:dyDescent="0.3">
      <c r="B48" s="206" t="s">
        <v>256</v>
      </c>
      <c r="C48" s="207" t="s">
        <v>257</v>
      </c>
    </row>
    <row r="49" spans="2:17" ht="19.5" customHeight="1" x14ac:dyDescent="0.3">
      <c r="B49" s="209"/>
      <c r="C49" s="376" t="s">
        <v>255</v>
      </c>
      <c r="D49" s="377"/>
      <c r="E49" s="377"/>
      <c r="F49" s="377"/>
      <c r="G49" s="377"/>
      <c r="H49" s="377"/>
      <c r="I49" s="377"/>
      <c r="J49" s="377"/>
      <c r="K49" s="377"/>
      <c r="L49" s="377"/>
      <c r="M49" s="377"/>
      <c r="N49" s="377"/>
      <c r="O49" s="377"/>
      <c r="P49" s="377"/>
      <c r="Q49" s="378"/>
    </row>
    <row r="50" spans="2:17" ht="19.8" x14ac:dyDescent="0.3">
      <c r="B50" s="209"/>
    </row>
  </sheetData>
  <sheetProtection algorithmName="SHA-512" hashValue="x5r2AciSowbVSQQt9SKKHXY6JainjNLTxJbknnqxpL95mPcFF1YopSOnOtostq+tmMqg0Iv4RElmq1ONhV6g1Q==" saltValue="FIcdTOOaQ0H7PAW1i4Yy/g==" spinCount="100000" sheet="1" selectLockedCells="1"/>
  <protectedRanges>
    <protectedRange sqref="L2:M2 O2 Q2 N4 E20:Q20 I37:Q37 S26 R33 R35 P4:R6 N5:O6 I31:Q34 I39:Q40 R37:R44 I43:Q43 E47:Q47 R21 R46:R48 E44:Q44 I46:Q46 I49:Q49" name="範囲1"/>
  </protectedRanges>
  <mergeCells count="21">
    <mergeCell ref="C46:Q46"/>
    <mergeCell ref="C49:Q49"/>
    <mergeCell ref="C43:Q43"/>
    <mergeCell ref="B8:R8"/>
    <mergeCell ref="C28:D28"/>
    <mergeCell ref="K28:L28"/>
    <mergeCell ref="E31:Q31"/>
    <mergeCell ref="E32:Q32"/>
    <mergeCell ref="E33:Q33"/>
    <mergeCell ref="E34:Q34"/>
    <mergeCell ref="C37:Q37"/>
    <mergeCell ref="C40:Q40"/>
    <mergeCell ref="B10:R14"/>
    <mergeCell ref="C18:Q24"/>
    <mergeCell ref="A1:C1"/>
    <mergeCell ref="L2:M2"/>
    <mergeCell ref="N5:R5"/>
    <mergeCell ref="N6:R6"/>
    <mergeCell ref="B5:B6"/>
    <mergeCell ref="C5:C6"/>
    <mergeCell ref="N4:R4"/>
  </mergeCells>
  <phoneticPr fontId="4"/>
  <dataValidations count="1">
    <dataValidation type="textLength" allowBlank="1" showInputMessage="1" showErrorMessage="1" sqref="O2 Q2" xr:uid="{98FA1406-8147-4669-B6C7-F883C2F9077F}">
      <formula1>1</formula1>
      <formula2>2</formula2>
    </dataValidation>
  </dataValidations>
  <pageMargins left="0.77" right="0.70866141732283472" top="0.39370078740157483" bottom="0" header="0.31496062992125984" footer="0.18"/>
  <pageSetup paperSize="9" scale="83" fitToHeight="0" orientation="portrait" r:id="rId1"/>
  <colBreaks count="1" manualBreakCount="1">
    <brk id="20" max="3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54E8DFD01224144981B93015CD35816" ma:contentTypeVersion="8" ma:contentTypeDescription="Create a new document." ma:contentTypeScope="" ma:versionID="6919b606780f65c98985b80122f46304">
  <xsd:schema xmlns:xsd="http://www.w3.org/2001/XMLSchema" xmlns:xs="http://www.w3.org/2001/XMLSchema" xmlns:p="http://schemas.microsoft.com/office/2006/metadata/properties" xmlns:ns2="b30b1fd2-fa42-4e0a-b16a-fe746fdd9c9d" targetNamespace="http://schemas.microsoft.com/office/2006/metadata/properties" ma:root="true" ma:fieldsID="86aa0c14e79084bdd8fbcdad93f21429" ns2:_="">
    <xsd:import namespace="b30b1fd2-fa42-4e0a-b16a-fe746fdd9c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0b1fd2-fa42-4e0a-b16a-fe746fdd9c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01C587-B06B-4473-BC5D-36FC8E65D5AB}">
  <ds:schemaRefs>
    <ds:schemaRef ds:uri="http://www.w3.org/XML/1998/namespace"/>
    <ds:schemaRef ds:uri="http://schemas.microsoft.com/office/infopath/2007/PartnerControls"/>
    <ds:schemaRef ds:uri="http://purl.org/dc/elements/1.1/"/>
    <ds:schemaRef ds:uri="http://schemas.openxmlformats.org/package/2006/metadata/core-properties"/>
    <ds:schemaRef ds:uri="http://purl.org/dc/terms/"/>
    <ds:schemaRef ds:uri="http://schemas.microsoft.com/office/2006/documentManagement/types"/>
    <ds:schemaRef ds:uri="http://schemas.microsoft.com/office/2006/metadata/properties"/>
    <ds:schemaRef ds:uri="b30b1fd2-fa42-4e0a-b16a-fe746fdd9c9d"/>
    <ds:schemaRef ds:uri="http://purl.org/dc/dcmitype/"/>
  </ds:schemaRefs>
</ds:datastoreItem>
</file>

<file path=customXml/itemProps2.xml><?xml version="1.0" encoding="utf-8"?>
<ds:datastoreItem xmlns:ds="http://schemas.openxmlformats.org/officeDocument/2006/customXml" ds:itemID="{C5A614CE-C446-4744-8BEF-BC4CC2F2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0b1fd2-fa42-4e0a-b16a-fe746fdd9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82914E-5E6C-4533-AD1E-56EDC6589B61}">
  <ds:schemaRefs>
    <ds:schemaRef ds:uri="http://schemas.microsoft.com/sharepoint/v3/contenttype/forms"/>
  </ds:schemaRefs>
</ds:datastoreItem>
</file>

<file path=docMetadata/LabelInfo.xml><?xml version="1.0" encoding="utf-8"?>
<clbl:labelList xmlns:clbl="http://schemas.microsoft.com/office/2020/mipLabelMetadata">
  <clbl:label id="{ea60d57e-af5b-4752-ac57-3e4f28ca11dc}" enabled="1" method="Standard" siteId="{36da45f1-dd2c-4d1f-af13-5abe46b9992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【申請者入力】様式第1.交付申請書</vt:lpstr>
      <vt:lpstr>【申請者入力】費目別明細書（委託費）</vt:lpstr>
      <vt:lpstr>【申請者入力】費目別明細書（謝金）</vt:lpstr>
      <vt:lpstr>【申請者入力】費目別明細書（旅費）</vt:lpstr>
      <vt:lpstr>【申請者入力】費目別明細書（外注費）</vt:lpstr>
      <vt:lpstr>【申請者入力】費目別明細書（システム利用料）</vt:lpstr>
      <vt:lpstr>【申請者入力】費目別明細書（保険料）</vt:lpstr>
      <vt:lpstr>【申請者入力】費目別明細書（廃業費）</vt:lpstr>
      <vt:lpstr>【自動反映】様式第1.交付申請書</vt:lpstr>
      <vt:lpstr>【自動反映】経費明細表</vt:lpstr>
      <vt:lpstr>経費NO.</vt:lpstr>
      <vt:lpstr>【自動反映】経費明細表!Print_Area</vt:lpstr>
      <vt:lpstr>【自動反映】様式第1.交付申請書!Print_Area</vt:lpstr>
      <vt:lpstr>'【申請者入力】費目別明細書（システム利用料）'!Print_Area</vt:lpstr>
      <vt:lpstr>'【申請者入力】費目別明細書（委託費）'!Print_Area</vt:lpstr>
      <vt:lpstr>'【申請者入力】費目別明細書（外注費）'!Print_Area</vt:lpstr>
      <vt:lpstr>'【申請者入力】費目別明細書（謝金）'!Print_Area</vt:lpstr>
      <vt:lpstr>'【申請者入力】費目別明細書（廃業費）'!Print_Area</vt:lpstr>
      <vt:lpstr>'【申請者入力】費目別明細書（保険料）'!Print_Area</vt:lpstr>
      <vt:lpstr>'【申請者入力】費目別明細書（旅費）'!Print_Area</vt:lpstr>
      <vt:lpstr>【申請者入力】様式第1.交付申請書!Print_Area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2025-07-09T02:27:09Z</dcterms:created>
  <dcterms:modified xsi:type="dcterms:W3CDTF">2025-07-29T12:24:53Z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0x010100D54E8DFD01224144981B93015CD35816</vt:lpwstr>
  </property>
</Properties>
</file>