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62067C87-DD86-46DD-AEFA-8DE0D6C32EB9}" xr6:coauthVersionLast="47" xr6:coauthVersionMax="47" xr10:uidLastSave="{00000000-0000-0000-0000-000000000000}"/>
  <workbookProtection workbookAlgorithmName="SHA-512" workbookHashValue="A8+R98VXetcBgy2hC06o2UPAbY2T42Q73AwvhuifSaZDCHlQVBg4hCIFNJn+ZEgAcYnlyXrReU92AHaYG9TeRg==" workbookSaltValue="XBsj4jhMH4PXSDY6m28+dA==" workbookSpinCount="100000" lockStructure="1"/>
  <bookViews>
    <workbookView xWindow="28680" yWindow="-120" windowWidth="29040" windowHeight="15720" tabRatio="725" xr2:uid="{A082A374-61AC-48E4-94DA-25ECD65F4B0F}"/>
  </bookViews>
  <sheets>
    <sheet name="事業計画書1" sheetId="13" r:id="rId1"/>
    <sheet name="事業計画書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事業計画書1!$A$1:$H$56</definedName>
    <definedName name="_xlnm.Print_Area" localSheetId="1">事業計画書2!$A$1:$N$99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6" i="12" l="1"/>
  <c r="E24" i="12"/>
  <c r="E27" i="12" s="1"/>
  <c r="I24" i="12"/>
  <c r="I27" i="12" s="1"/>
  <c r="J22" i="12"/>
  <c r="J18" i="12"/>
  <c r="I18" i="12"/>
  <c r="H18" i="12"/>
  <c r="G18" i="12"/>
  <c r="F18" i="12"/>
  <c r="E18" i="12"/>
  <c r="C4" i="18"/>
  <c r="F4" i="18" a="1"/>
  <c r="F4" i="18"/>
  <c r="C5" i="18"/>
  <c r="F5" i="18" a="1"/>
  <c r="F5" i="18"/>
  <c r="E89" i="12"/>
  <c r="E83" i="12"/>
  <c r="E80" i="12"/>
  <c r="E77" i="12"/>
  <c r="E74" i="12"/>
  <c r="E90" i="12" s="1"/>
  <c r="E71" i="12"/>
  <c r="E62" i="12"/>
  <c r="E50" i="12"/>
  <c r="F7" i="18"/>
  <c r="C19" i="18"/>
  <c r="C20" i="18"/>
  <c r="E65" i="12"/>
  <c r="E64" i="12"/>
  <c r="E91" i="12"/>
  <c r="F29" i="13"/>
  <c r="F28" i="13"/>
  <c r="I22" i="12"/>
  <c r="H22" i="12"/>
  <c r="G22" i="12"/>
  <c r="F22" i="12"/>
  <c r="E22" i="12"/>
  <c r="E56" i="12"/>
  <c r="J36" i="12"/>
  <c r="I36" i="12"/>
  <c r="H36" i="12"/>
  <c r="H41" i="12"/>
  <c r="G36" i="12"/>
  <c r="F36" i="12"/>
  <c r="E36" i="12"/>
  <c r="J35" i="12"/>
  <c r="I35" i="12"/>
  <c r="I41" i="12" s="1"/>
  <c r="H35" i="12"/>
  <c r="G35" i="12"/>
  <c r="G41" i="12" s="1"/>
  <c r="F35" i="12"/>
  <c r="E35" i="12"/>
  <c r="J24" i="12"/>
  <c r="J27" i="12" s="1"/>
  <c r="H24" i="12"/>
  <c r="H27" i="12" s="1"/>
  <c r="G24" i="12"/>
  <c r="G27" i="12" s="1"/>
  <c r="F24" i="12"/>
  <c r="F27" i="12" s="1"/>
  <c r="F28" i="18"/>
  <c r="J41" i="12" l="1"/>
  <c r="E63" i="12"/>
  <c r="F38" i="18" s="1"/>
  <c r="F39" i="18" s="1"/>
  <c r="F41" i="18" s="1"/>
  <c r="C21" i="18" s="1"/>
  <c r="E41" i="12"/>
  <c r="F46" i="18"/>
  <c r="F47" i="18" s="1"/>
  <c r="F41" i="12"/>
  <c r="F29" i="18"/>
  <c r="F32" i="18" s="1"/>
  <c r="F29" i="12" a="1"/>
  <c r="F29" i="12" s="1"/>
  <c r="J29" i="12" a="1"/>
  <c r="J29" i="12" s="1"/>
  <c r="F28" i="12" a="1"/>
  <c r="F28" i="12" s="1"/>
  <c r="H28" i="12" a="1"/>
  <c r="H28" i="12" s="1"/>
  <c r="I29" i="12" a="1"/>
  <c r="I29" i="12" s="1"/>
  <c r="J28" i="12" a="1"/>
  <c r="J28" i="12" s="1"/>
  <c r="H29" i="12" a="1"/>
  <c r="H29" i="12" s="1"/>
  <c r="G28" i="12" a="1"/>
  <c r="G28" i="12" s="1"/>
  <c r="I28" i="12" a="1"/>
  <c r="I28" i="12" s="1"/>
  <c r="G29" i="12" a="1"/>
  <c r="G29" i="12" s="1"/>
  <c r="F30" i="18" l="1"/>
  <c r="F33" i="18" s="1"/>
  <c r="F31" i="18" s="1"/>
  <c r="F35" i="18" s="1"/>
  <c r="E66" i="12"/>
  <c r="E95" i="12" s="1"/>
  <c r="F48" i="18"/>
  <c r="C22" i="18" s="1"/>
  <c r="E92" i="12" s="1"/>
  <c r="E96" i="12" s="1"/>
  <c r="F31" i="13" s="1"/>
  <c r="F30" i="13" l="1"/>
  <c r="E97" i="12"/>
  <c r="F32"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<sst xmlns="http://schemas.openxmlformats.org/spreadsheetml/2006/main" count="661" uniqueCount="336">
  <si>
    <t>事業承継・M&amp;A補助金　14次公募 PMI推進枠【事業統合投資類型】　事業統合投資に係る取組及び取組の統合効果を反映した事業計画 1</t>
    <rPh sb="14" eb="15">
      <t>ジ</t>
    </rPh>
    <rPh sb="15" eb="17">
      <t>コウボ</t>
    </rPh>
    <rPh sb="21" eb="24">
      <t>スイシンワク</t>
    </rPh>
    <rPh sb="25" eb="27">
      <t>ジギョウ</t>
    </rPh>
    <rPh sb="27" eb="29">
      <t>トウゴウ</t>
    </rPh>
    <rPh sb="29" eb="33">
      <t>トウシルイケイ</t>
    </rPh>
    <rPh sb="44" eb="45">
      <t>オヨ</t>
    </rPh>
    <rPh sb="46" eb="48">
      <t>トリクミ</t>
    </rPh>
    <rPh sb="49" eb="53">
      <t>トウゴウコウカ</t>
    </rPh>
    <rPh sb="54" eb="56">
      <t>ハンエイ</t>
    </rPh>
    <phoneticPr fontId="2"/>
  </si>
  <si>
    <t>＜記載に際しての注意＞　</t>
    <phoneticPr fontId="2"/>
  </si>
  <si>
    <t>目次</t>
    <rPh sb="0" eb="2">
      <t>モクジ</t>
    </rPh>
    <phoneticPr fontId="2"/>
  </si>
  <si>
    <t>必須</t>
    <rPh sb="0" eb="2">
      <t>ヒッス</t>
    </rPh>
    <phoneticPr fontId="2"/>
  </si>
  <si>
    <t>　・・・　回答必須の項目となりますので、入力漏れ等が無いよう、必ず全ての項目に回答を記載してください。</t>
    <phoneticPr fontId="2"/>
  </si>
  <si>
    <t>1.公募申請の概要</t>
    <rPh sb="2" eb="4">
      <t>コウボ</t>
    </rPh>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</si>
  <si>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</si>
  <si>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</si>
  <si>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</si>
  <si>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</si>
  <si>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</si>
  <si>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t>3.事業統合投資等に係る取組の概要・詳細</t>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</si>
  <si>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</si>
  <si>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■G列の「jGrants上のラベル（項目）名」に記載がある項目については、jGtants上の項目と回答を整合させる必要がありますので、（コピー＆ペースト機能等を利用して）jGrants上に転記してください。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</si>
  <si>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</si>
  <si>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</si>
  <si>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</si>
  <si>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</si>
  <si>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</si>
  <si>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</si>
  <si>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jGrants上のラベル（項目）名</t>
    <rPh sb="7" eb="8">
      <t>ジョウ</t>
    </rPh>
    <rPh sb="13" eb="15">
      <t>コウモク</t>
    </rPh>
    <rPh sb="16" eb="17">
      <t>メイ</t>
    </rPh>
    <phoneticPr fontId="2"/>
  </si>
  <si>
    <t>*</t>
    <phoneticPr fontId="2"/>
  </si>
  <si>
    <t>必須</t>
    <phoneticPr fontId="2"/>
  </si>
  <si>
    <t>1</t>
    <phoneticPr fontId="2"/>
  </si>
  <si>
    <t>記入日</t>
    <rPh sb="0" eb="3">
      <t>キニュウビ</t>
    </rPh>
    <phoneticPr fontId="2"/>
  </si>
  <si>
    <t>西暦で記入してください。（yyyy年mm月dd日）</t>
    <rPh sb="0" eb="2">
      <t>セイレキ</t>
    </rPh>
    <rPh sb="3" eb="5">
      <t>キニュウ</t>
    </rPh>
    <rPh sb="17" eb="18">
      <t>ネン</t>
    </rPh>
    <rPh sb="20" eb="21">
      <t>ツキ</t>
    </rPh>
    <rPh sb="23" eb="24">
      <t>ニチ</t>
    </rPh>
    <phoneticPr fontId="2"/>
  </si>
  <si>
    <t>2</t>
    <phoneticPr fontId="2"/>
  </si>
  <si>
    <t>補助事業者名</t>
    <phoneticPr fontId="2"/>
  </si>
  <si>
    <t>法人の場合は法人名、個人（個人事業主）の場合は氏名を記載してください。</t>
    <rPh sb="0" eb="2">
      <t>ホウジン</t>
    </rPh>
    <rPh sb="3" eb="5">
      <t>バアイ</t>
    </rPh>
    <rPh sb="6" eb="9">
      <t>ホウジンメイ</t>
    </rPh>
    <rPh sb="10" eb="12">
      <t>コジン</t>
    </rPh>
    <rPh sb="13" eb="15">
      <t>コジン</t>
    </rPh>
    <rPh sb="15" eb="18">
      <t>ジギョウヌシ</t>
    </rPh>
    <phoneticPr fontId="2"/>
  </si>
  <si>
    <t>0330_法人名、又は、0340_個人事業主氏名</t>
    <rPh sb="9" eb="10">
      <t>マタ</t>
    </rPh>
    <phoneticPr fontId="2"/>
  </si>
  <si>
    <t>*</t>
  </si>
  <si>
    <t>2-1</t>
    <phoneticPr fontId="2"/>
  </si>
  <si>
    <t>補助事業者名（カナ）</t>
    <phoneticPr fontId="2"/>
  </si>
  <si>
    <t>0335_法人名（カナ）、又は、0345_個人事業主氏名（カナ）</t>
    <rPh sb="13" eb="14">
      <t>マタ</t>
    </rPh>
    <phoneticPr fontId="2"/>
  </si>
  <si>
    <t>補助対象となるM&amp;A要件の充足状況</t>
    <rPh sb="0" eb="4">
      <t>ホジョタイショウ</t>
    </rPh>
    <rPh sb="10" eb="12">
      <t>ヨウケン</t>
    </rPh>
    <rPh sb="13" eb="15">
      <t>ジュウソク</t>
    </rPh>
    <rPh sb="15" eb="17">
      <t>ジョウキョウ</t>
    </rPh>
    <phoneticPr fontId="2"/>
  </si>
  <si>
    <t>PMI（事業統合投資類型）対象となるM&amp;Aの詳細について記載してください。</t>
    <rPh sb="22" eb="24">
      <t>ショウサイ</t>
    </rPh>
    <rPh sb="28" eb="30">
      <t>キサイ</t>
    </rPh>
    <phoneticPr fontId="2"/>
  </si>
  <si>
    <t>3-1</t>
    <phoneticPr fontId="2"/>
  </si>
  <si>
    <t>M&amp;A最終契約締結日</t>
    <rPh sb="3" eb="7">
      <t>サイシュウケイヤク</t>
    </rPh>
    <rPh sb="7" eb="10">
      <t>テイケツビ</t>
    </rPh>
    <phoneticPr fontId="2"/>
  </si>
  <si>
    <r>
      <t>PMI（事業統合投資類型）対象となるM&amp;Aの</t>
    </r>
    <r>
      <rPr>
        <u/>
        <sz val="10"/>
        <color theme="1"/>
        <rFont val="Yu Gothic UI"/>
        <family val="3"/>
        <charset val="128"/>
      </rPr>
      <t>最終契約締結年月日</t>
    </r>
    <r>
      <rPr>
        <sz val="10"/>
        <color theme="1"/>
        <rFont val="Yu Gothic UI"/>
        <family val="3"/>
        <charset val="128"/>
      </rPr>
      <t>を記載してください。
※最終契約締結年月日は公募申請時点以前であることが必須です</t>
    </r>
    <rPh sb="4" eb="6">
      <t>ジギョウ</t>
    </rPh>
    <rPh sb="6" eb="8">
      <t>トウゴウ</t>
    </rPh>
    <rPh sb="8" eb="12">
      <t>トウシルイケイ</t>
    </rPh>
    <rPh sb="13" eb="15">
      <t>タイショウ</t>
    </rPh>
    <rPh sb="22" eb="26">
      <t>サイシュウケイヤク</t>
    </rPh>
    <rPh sb="26" eb="28">
      <t>テイケツ</t>
    </rPh>
    <rPh sb="28" eb="31">
      <t>ネンガッピ</t>
    </rPh>
    <rPh sb="32" eb="34">
      <t>キサイ</t>
    </rPh>
    <rPh sb="43" eb="45">
      <t>サイシュウ</t>
    </rPh>
    <rPh sb="45" eb="47">
      <t>ケイヤク</t>
    </rPh>
    <rPh sb="47" eb="49">
      <t>テイケツ</t>
    </rPh>
    <rPh sb="49" eb="52">
      <t>ネンガッピ</t>
    </rPh>
    <rPh sb="53" eb="55">
      <t>コウボ</t>
    </rPh>
    <rPh sb="55" eb="57">
      <t>シンセイ</t>
    </rPh>
    <rPh sb="57" eb="59">
      <t>ジテン</t>
    </rPh>
    <rPh sb="59" eb="61">
      <t>イゼン</t>
    </rPh>
    <rPh sb="67" eb="69">
      <t>ヒッス</t>
    </rPh>
    <phoneticPr fontId="2"/>
  </si>
  <si>
    <t>4050_最終契約締結日</t>
    <phoneticPr fontId="2"/>
  </si>
  <si>
    <t>3-2</t>
    <phoneticPr fontId="2"/>
  </si>
  <si>
    <t>M&amp;Aクロージング年月日</t>
    <rPh sb="9" eb="12">
      <t>ネンガッピ</t>
    </rPh>
    <phoneticPr fontId="2"/>
  </si>
  <si>
    <r>
      <t>PMI（事業統合投資類型）対象となるM&amp;Aの</t>
    </r>
    <r>
      <rPr>
        <u/>
        <sz val="10"/>
        <color theme="1"/>
        <rFont val="Yu Gothic UI"/>
        <family val="3"/>
        <charset val="128"/>
      </rPr>
      <t>クロージング年月日</t>
    </r>
    <r>
      <rPr>
        <sz val="10"/>
        <color theme="1"/>
        <rFont val="Yu Gothic UI"/>
        <family val="3"/>
        <charset val="128"/>
      </rPr>
      <t>を記載してください。
※交付申請時点で対象M&amp;Aがクロージング済であることが要件です。
※公募申請期日（2026年4月3日）がクロージング日から1年以内であることが要件です。</t>
    </r>
    <rPh sb="32" eb="34">
      <t>キサイ</t>
    </rPh>
    <rPh sb="43" eb="47">
      <t>コウフシンセイ</t>
    </rPh>
    <rPh sb="47" eb="49">
      <t>ジテン</t>
    </rPh>
    <rPh sb="50" eb="52">
      <t>タイショウ</t>
    </rPh>
    <rPh sb="62" eb="63">
      <t>ズ</t>
    </rPh>
    <rPh sb="69" eb="71">
      <t>ヨウケン</t>
    </rPh>
    <rPh sb="76" eb="82">
      <t>コウボシンセイキジツ</t>
    </rPh>
    <rPh sb="100" eb="101">
      <t>ビ</t>
    </rPh>
    <rPh sb="104" eb="105">
      <t>ネン</t>
    </rPh>
    <rPh sb="105" eb="107">
      <t>イナイ</t>
    </rPh>
    <rPh sb="113" eb="115">
      <t>ヨウケン</t>
    </rPh>
    <phoneticPr fontId="2"/>
  </si>
  <si>
    <t>4060_クロージング年月日</t>
    <rPh sb="11" eb="14">
      <t>ネンガッピ</t>
    </rPh>
    <phoneticPr fontId="2"/>
  </si>
  <si>
    <t>3-3</t>
    <phoneticPr fontId="2"/>
  </si>
  <si>
    <t>承継者が実施したデュー・ディリジェンス（DD）</t>
    <rPh sb="0" eb="3">
      <t>ショウケイシャ</t>
    </rPh>
    <rPh sb="4" eb="6">
      <t>ジッシ</t>
    </rPh>
    <phoneticPr fontId="2"/>
  </si>
  <si>
    <t>M&amp;A成立前に承継者が実施したデュー・ディリジェンス（DD）の種類（※）を記載してください。
※財務DD、税務DD、法務DD、ビジネスDD　及びその他DD 等
※M&amp;A成立前にDDが実施されていない場合、本補助事業の対象外となります。</t>
    <rPh sb="3" eb="6">
      <t>セイリツマエ</t>
    </rPh>
    <rPh sb="7" eb="10">
      <t>ショウケイシャ</t>
    </rPh>
    <rPh sb="11" eb="13">
      <t>ジッシ</t>
    </rPh>
    <rPh sb="31" eb="33">
      <t>シュルイ</t>
    </rPh>
    <rPh sb="37" eb="39">
      <t>キサイ</t>
    </rPh>
    <rPh sb="48" eb="50">
      <t>ザイム</t>
    </rPh>
    <rPh sb="53" eb="55">
      <t>ゼイム</t>
    </rPh>
    <rPh sb="58" eb="60">
      <t>ホウム</t>
    </rPh>
    <rPh sb="70" eb="71">
      <t>オヨ</t>
    </rPh>
    <rPh sb="74" eb="75">
      <t>タ</t>
    </rPh>
    <rPh sb="78" eb="79">
      <t>ナド</t>
    </rPh>
    <rPh sb="84" eb="87">
      <t>セイリツマエ</t>
    </rPh>
    <rPh sb="91" eb="93">
      <t>ジッシ</t>
    </rPh>
    <rPh sb="99" eb="101">
      <t>バアイ</t>
    </rPh>
    <rPh sb="102" eb="107">
      <t>ホンホジョジギョウ</t>
    </rPh>
    <rPh sb="108" eb="111">
      <t>タイショウガイ</t>
    </rPh>
    <phoneticPr fontId="2"/>
  </si>
  <si>
    <t>4130_実施したデュー・ディリジェンス（DD）①他</t>
    <rPh sb="25" eb="26">
      <t>ホカ</t>
    </rPh>
    <phoneticPr fontId="2"/>
  </si>
  <si>
    <t>3-4</t>
    <phoneticPr fontId="2"/>
  </si>
  <si>
    <t>M&amp;Aの形態</t>
    <rPh sb="4" eb="6">
      <t>ケイタイ</t>
    </rPh>
    <phoneticPr fontId="2"/>
  </si>
  <si>
    <t>実施したM&amp;A形態を、選択肢より選択してください。</t>
    <rPh sb="0" eb="2">
      <t>ジッシ</t>
    </rPh>
    <rPh sb="7" eb="9">
      <t>ケイタイ</t>
    </rPh>
    <rPh sb="11" eb="14">
      <t>センタクシ</t>
    </rPh>
    <rPh sb="16" eb="18">
      <t>センタク</t>
    </rPh>
    <phoneticPr fontId="2"/>
  </si>
  <si>
    <t>4040_実施した（又は実施予定の）M&amp;A形態</t>
    <phoneticPr fontId="2"/>
  </si>
  <si>
    <t>3-5</t>
    <phoneticPr fontId="2"/>
  </si>
  <si>
    <t>M&amp;Aの背景・経緯</t>
    <rPh sb="4" eb="6">
      <t>ハイケイ</t>
    </rPh>
    <rPh sb="7" eb="9">
      <t>ケイイ</t>
    </rPh>
    <phoneticPr fontId="2"/>
  </si>
  <si>
    <t>PMI（事業統合投資類型）の対象となるM&amp;Aを実施するに至った背景及び経緯について簡潔に記載してください。</t>
    <rPh sb="4" eb="10">
      <t>ジギョウトウゴウトウシ</t>
    </rPh>
    <rPh sb="10" eb="12">
      <t>ルイケイ</t>
    </rPh>
    <rPh sb="14" eb="16">
      <t>タイショウ</t>
    </rPh>
    <rPh sb="23" eb="25">
      <t>ジッシ</t>
    </rPh>
    <rPh sb="28" eb="29">
      <t>イタ</t>
    </rPh>
    <rPh sb="31" eb="33">
      <t>ハイケイ</t>
    </rPh>
    <rPh sb="33" eb="34">
      <t>オヨ</t>
    </rPh>
    <rPh sb="35" eb="37">
      <t>ケイイ</t>
    </rPh>
    <rPh sb="41" eb="43">
      <t>カンケツ</t>
    </rPh>
    <rPh sb="44" eb="46">
      <t>キサイ</t>
    </rPh>
    <phoneticPr fontId="2"/>
  </si>
  <si>
    <t>4080_M&amp;Aに至った背景・経緯</t>
    <phoneticPr fontId="2"/>
  </si>
  <si>
    <t>4</t>
    <phoneticPr fontId="2"/>
  </si>
  <si>
    <t>被承継事業者名</t>
    <rPh sb="0" eb="1">
      <t>ヒ</t>
    </rPh>
    <rPh sb="1" eb="3">
      <t>ショウケイ</t>
    </rPh>
    <rPh sb="3" eb="7">
      <t>ジギョウシャメイ</t>
    </rPh>
    <phoneticPr fontId="2"/>
  </si>
  <si>
    <t>経営資源の譲り渡しを行った被承継者が法人の場合は法人名、個人事業主の場合は氏名を記入してください。</t>
    <rPh sb="0" eb="2">
      <t>ケイエイ</t>
    </rPh>
    <rPh sb="2" eb="4">
      <t>シゲン</t>
    </rPh>
    <rPh sb="5" eb="6">
      <t>ユズ</t>
    </rPh>
    <rPh sb="7" eb="8">
      <t>ワタ</t>
    </rPh>
    <rPh sb="10" eb="11">
      <t>オコナ</t>
    </rPh>
    <rPh sb="13" eb="14">
      <t>ヒ</t>
    </rPh>
    <rPh sb="14" eb="17">
      <t>ショウケイシャ</t>
    </rPh>
    <rPh sb="18" eb="20">
      <t>ホウジン</t>
    </rPh>
    <rPh sb="21" eb="23">
      <t>バアイ</t>
    </rPh>
    <rPh sb="24" eb="26">
      <t>ホウジン</t>
    </rPh>
    <rPh sb="26" eb="27">
      <t>メイ</t>
    </rPh>
    <rPh sb="28" eb="30">
      <t>コジン</t>
    </rPh>
    <rPh sb="30" eb="33">
      <t>ジギョウヌシ</t>
    </rPh>
    <rPh sb="34" eb="36">
      <t>バアイ</t>
    </rPh>
    <rPh sb="37" eb="39">
      <t>シメイ</t>
    </rPh>
    <rPh sb="40" eb="42">
      <t>キニュウ</t>
    </rPh>
    <phoneticPr fontId="2"/>
  </si>
  <si>
    <t>3020_法人名（被承継者）、又は、3040_個人事業主氏名（被承継者）</t>
    <rPh sb="15" eb="16">
      <t>マタ</t>
    </rPh>
    <phoneticPr fontId="2"/>
  </si>
  <si>
    <t>4-1</t>
    <phoneticPr fontId="2"/>
  </si>
  <si>
    <t>被承継者との共同申請に該当するか</t>
    <phoneticPr fontId="2"/>
  </si>
  <si>
    <t>（株式譲渡、株式交換の場合）
事業統合投資費用の負担先に応じて共同申請の要否が異なります。</t>
    <rPh sb="1" eb="5">
      <t>カブシキジョウト</t>
    </rPh>
    <rPh sb="6" eb="10">
      <t>カブシキコウカン</t>
    </rPh>
    <rPh sb="11" eb="13">
      <t>バアイ</t>
    </rPh>
    <rPh sb="15" eb="23">
      <t>ジギョウトウゴウトウシヒヨウ</t>
    </rPh>
    <rPh sb="24" eb="27">
      <t>フタンサキ</t>
    </rPh>
    <rPh sb="28" eb="29">
      <t>オウ</t>
    </rPh>
    <rPh sb="31" eb="35">
      <t>キョウドウシンセイ</t>
    </rPh>
    <rPh sb="36" eb="38">
      <t>ヨウヒ</t>
    </rPh>
    <rPh sb="39" eb="40">
      <t>コト</t>
    </rPh>
    <phoneticPr fontId="2"/>
  </si>
  <si>
    <t>0110_被承継者との共同申請を行う</t>
    <phoneticPr fontId="2"/>
  </si>
  <si>
    <t>5</t>
    <phoneticPr fontId="2"/>
  </si>
  <si>
    <t>事業の名称（事業計画名）</t>
    <rPh sb="6" eb="11">
      <t>ジギョウケイカクメイ</t>
    </rPh>
    <phoneticPr fontId="2"/>
  </si>
  <si>
    <t>「事業の名称」項目には、事業統合投資に係る取組の概要等を踏まえ、30字以内で補助対象事業に事業名を付し、当該名称を記載してください。　
例） ○○の○○○○化に伴う○○○○事業の新設、等</t>
    <rPh sb="12" eb="16">
      <t>ジギョウトウゴウ</t>
    </rPh>
    <rPh sb="16" eb="18">
      <t>トウシ</t>
    </rPh>
    <phoneticPr fontId="2"/>
  </si>
  <si>
    <t>5-1</t>
    <phoneticPr fontId="2"/>
  </si>
  <si>
    <t>補助率に関する補助対象者の要件</t>
    <rPh sb="0" eb="3">
      <t>ホジョリツ</t>
    </rPh>
    <rPh sb="4" eb="5">
      <t>カン</t>
    </rPh>
    <rPh sb="7" eb="12">
      <t>ホジョタイショウシャ</t>
    </rPh>
    <rPh sb="13" eb="15">
      <t>ヨウケン</t>
    </rPh>
    <phoneticPr fontId="2"/>
  </si>
  <si>
    <t>補助対象者が中小企業基本法上の小規模企業者に該当する場合の補助率は2/3以内、該当しない場合は1/2以内となります。
※補助額の内、800万円を超え1,000万円以下の部分に対応する補助率は、一律1/2以内となります。</t>
    <rPh sb="2" eb="5">
      <t>タイショウシャ</t>
    </rPh>
    <rPh sb="29" eb="32">
      <t>ホジョリツ</t>
    </rPh>
    <rPh sb="36" eb="38">
      <t>イナイ</t>
    </rPh>
    <rPh sb="39" eb="41">
      <t>ガイトウ</t>
    </rPh>
    <rPh sb="44" eb="46">
      <t>バアイ</t>
    </rPh>
    <rPh sb="50" eb="52">
      <t>イナイ</t>
    </rPh>
    <rPh sb="87" eb="89">
      <t>タイオウ</t>
    </rPh>
    <phoneticPr fontId="2"/>
  </si>
  <si>
    <t>0510_補助率に関する要件として、該当するものを選択してください。</t>
    <rPh sb="5" eb="8">
      <t>ホジョリツ</t>
    </rPh>
    <rPh sb="9" eb="10">
      <t>カン</t>
    </rPh>
    <rPh sb="12" eb="14">
      <t>ヨウケン</t>
    </rPh>
    <rPh sb="18" eb="20">
      <t>ガイトウ</t>
    </rPh>
    <rPh sb="25" eb="27">
      <t>センタク</t>
    </rPh>
    <phoneticPr fontId="2"/>
  </si>
  <si>
    <t>5-2</t>
    <phoneticPr fontId="2"/>
  </si>
  <si>
    <t>補助事業期間における賃上げ実施の有無</t>
    <rPh sb="0" eb="4">
      <t>ホジョジギョウ</t>
    </rPh>
    <rPh sb="4" eb="6">
      <t>キカン</t>
    </rPh>
    <rPh sb="10" eb="12">
      <t>チンア</t>
    </rPh>
    <rPh sb="13" eb="15">
      <t>ジッシ</t>
    </rPh>
    <rPh sb="16" eb="18">
      <t>ウム</t>
    </rPh>
    <phoneticPr fontId="2"/>
  </si>
  <si>
    <t>補助事業期間において一定の賃上げを実施した場合においては、補助上限額が1,000万円以内となります（賃上げを実施しない場合補助上限額は800万円以内）。</t>
    <rPh sb="42" eb="44">
      <t>イナイイナイ</t>
    </rPh>
    <phoneticPr fontId="2"/>
  </si>
  <si>
    <t>2701_補助事業期間における賃上げ実施の有無</t>
    <rPh sb="5" eb="9">
      <t>ホジョジギョウ</t>
    </rPh>
    <rPh sb="9" eb="11">
      <t>キカン</t>
    </rPh>
    <rPh sb="15" eb="17">
      <t>チンア</t>
    </rPh>
    <rPh sb="18" eb="20">
      <t>ジッシ</t>
    </rPh>
    <rPh sb="21" eb="23">
      <t>ウム</t>
    </rPh>
    <phoneticPr fontId="2"/>
  </si>
  <si>
    <t>6</t>
    <phoneticPr fontId="2"/>
  </si>
  <si>
    <t>申請時の交付予定額等</t>
    <rPh sb="0" eb="2">
      <t>シンセイ</t>
    </rPh>
    <rPh sb="2" eb="3">
      <t>ジ</t>
    </rPh>
    <rPh sb="4" eb="6">
      <t>コウフ</t>
    </rPh>
    <rPh sb="6" eb="8">
      <t>ヨテイ</t>
    </rPh>
    <rPh sb="8" eb="9">
      <t>ガク</t>
    </rPh>
    <rPh sb="9" eb="10">
      <t>トウ</t>
    </rPh>
    <phoneticPr fontId="2"/>
  </si>
  <si>
    <t>交付予定額については「公募申請（別紙）2」シートから自動反映されます。</t>
    <rPh sb="11" eb="13">
      <t>コウボ</t>
    </rPh>
    <phoneticPr fontId="2"/>
  </si>
  <si>
    <t>6-1</t>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</si>
  <si>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</si>
  <si>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</si>
  <si>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</si>
  <si>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6-2</t>
    <phoneticPr fontId="2"/>
  </si>
  <si>
    <t>補助上限額</t>
    <rPh sb="0" eb="5">
      <t>ホジョジョウゲンガク</t>
    </rPh>
    <phoneticPr fontId="2"/>
  </si>
  <si>
    <t>入力不要</t>
    <phoneticPr fontId="2"/>
  </si>
  <si>
    <t>6-3</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</si>
  <si>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</si>
  <si>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</si>
  <si>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</si>
  <si>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6-4</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</si>
  <si>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</si>
  <si>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</si>
  <si>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6-5</t>
    <phoneticPr fontId="2"/>
  </si>
  <si>
    <t>合計：交付予定額（単位：円）</t>
    <phoneticPr fontId="2"/>
  </si>
  <si>
    <t>5820_合計：交付予定額（単位：円）</t>
    <phoneticPr fontId="2"/>
  </si>
  <si>
    <t>2.補助対象者の既存事業・承継した事業の概要</t>
    <rPh sb="8" eb="10">
      <t>キゾン</t>
    </rPh>
    <rPh sb="10" eb="12">
      <t>ジギョウ</t>
    </rPh>
    <rPh sb="13" eb="15">
      <t>ショウケイ</t>
    </rPh>
    <rPh sb="17" eb="19">
      <t>ジギョウ</t>
    </rPh>
    <rPh sb="20" eb="22">
      <t>ガイヨウ</t>
    </rPh>
    <phoneticPr fontId="2"/>
  </si>
  <si>
    <t>youkaku</t>
    <phoneticPr fontId="2"/>
  </si>
  <si>
    <t>記載項目</t>
    <rPh sb="0" eb="4">
      <t>キサイコウモク</t>
    </rPh>
    <phoneticPr fontId="2"/>
  </si>
  <si>
    <t>被承継者の営む事業概要</t>
    <rPh sb="0" eb="4">
      <t>ヒショウケイシャ</t>
    </rPh>
    <rPh sb="5" eb="6">
      <t>イトナ</t>
    </rPh>
    <rPh sb="7" eb="9">
      <t>ジギョウ</t>
    </rPh>
    <rPh sb="9" eb="11">
      <t>ガイヨウ</t>
    </rPh>
    <phoneticPr fontId="2"/>
  </si>
  <si>
    <t>PMI（事業統合投資類型）の対象となるM&amp;A時点において、被承継者が営んでいた事業の概要（製造・販売・提供してきた商品・サービスの内容、対象となる顧客、事業の特徴、課題等）について記載してください。</t>
    <rPh sb="4" eb="10">
      <t>ジギョウトウゴウトウシ</t>
    </rPh>
    <rPh sb="10" eb="12">
      <t>ルイケイ</t>
    </rPh>
    <rPh sb="14" eb="16">
      <t>タイショウ</t>
    </rPh>
    <rPh sb="22" eb="24">
      <t>ジテン</t>
    </rPh>
    <rPh sb="29" eb="33">
      <t>ヒショウケイシャ</t>
    </rPh>
    <rPh sb="34" eb="35">
      <t>イトナ</t>
    </rPh>
    <phoneticPr fontId="2"/>
  </si>
  <si>
    <t>3140_被承継者の営む主な事業及びその内容</t>
    <phoneticPr fontId="2"/>
  </si>
  <si>
    <t>自社事業の概要</t>
    <rPh sb="0" eb="2">
      <t>ジシャ</t>
    </rPh>
    <rPh sb="2" eb="4">
      <t>ジギョウ</t>
    </rPh>
    <rPh sb="5" eb="7">
      <t>ガイヨウ</t>
    </rPh>
    <phoneticPr fontId="2"/>
  </si>
  <si>
    <t>承継者（申請者）の営む事業の概要（製造・販売・提供してきた商品・サービスの内容、対象となる顧客、事業の特徴、課題等）について記載してください。</t>
    <rPh sb="0" eb="3">
      <t>ショウケイシャ</t>
    </rPh>
    <rPh sb="4" eb="7">
      <t>シンセイシャ</t>
    </rPh>
    <rPh sb="9" eb="10">
      <t>イトナ</t>
    </rPh>
    <rPh sb="11" eb="13">
      <t>ジギョウ</t>
    </rPh>
    <rPh sb="14" eb="16">
      <t>ガイヨウ</t>
    </rPh>
    <phoneticPr fontId="2"/>
  </si>
  <si>
    <t>4030_自社事業の概要</t>
    <phoneticPr fontId="2"/>
  </si>
  <si>
    <t>3</t>
    <phoneticPr fontId="2"/>
  </si>
  <si>
    <t>実施したM&amp;Aの概要</t>
    <rPh sb="0" eb="2">
      <t>ジッシ</t>
    </rPh>
    <rPh sb="8" eb="10">
      <t>ガイヨウ</t>
    </rPh>
    <phoneticPr fontId="2"/>
  </si>
  <si>
    <t>承継者ー被承継者間で実施したM&amp;Aの実施概要（実施期間、M&amp;Aの流れ、スキーム等）について記載してください。</t>
    <rPh sb="0" eb="3">
      <t>ショウケイシャ</t>
    </rPh>
    <rPh sb="4" eb="8">
      <t>ヒショウケイシャ</t>
    </rPh>
    <rPh sb="8" eb="9">
      <t>カン</t>
    </rPh>
    <rPh sb="10" eb="12">
      <t>ジッシ</t>
    </rPh>
    <rPh sb="18" eb="22">
      <t>ジッシガイヨウ</t>
    </rPh>
    <rPh sb="23" eb="25">
      <t>ジッシ</t>
    </rPh>
    <rPh sb="25" eb="27">
      <t>キカン</t>
    </rPh>
    <rPh sb="32" eb="33">
      <t>ナガ</t>
    </rPh>
    <rPh sb="39" eb="40">
      <t>ナド</t>
    </rPh>
    <rPh sb="45" eb="47">
      <t>キサイ</t>
    </rPh>
    <phoneticPr fontId="2"/>
  </si>
  <si>
    <t>4090_実施したM&amp;Aの概要</t>
    <phoneticPr fontId="2"/>
  </si>
  <si>
    <t>被承継者から引き継ぐ企業・事業概要</t>
    <rPh sb="0" eb="4">
      <t>ヒショウケイシャ</t>
    </rPh>
    <rPh sb="6" eb="7">
      <t>ヒ</t>
    </rPh>
    <rPh sb="8" eb="9">
      <t>ツ</t>
    </rPh>
    <rPh sb="10" eb="12">
      <t>キギョウ</t>
    </rPh>
    <rPh sb="13" eb="15">
      <t>ジギョウ</t>
    </rPh>
    <rPh sb="15" eb="17">
      <t>ガイヨウ</t>
    </rPh>
    <phoneticPr fontId="2"/>
  </si>
  <si>
    <t>PMI（事業統合投資類型）の対象となるM&amp;Aにおいて、承継者が被承継者から引き継いだ企業又は事業の内容について記載してください。</t>
    <rPh sb="27" eb="30">
      <t>ショウケイシャ</t>
    </rPh>
    <rPh sb="31" eb="35">
      <t>ヒショウケイシャ</t>
    </rPh>
    <rPh sb="37" eb="38">
      <t>ヒ</t>
    </rPh>
    <rPh sb="39" eb="40">
      <t>ツ</t>
    </rPh>
    <rPh sb="42" eb="44">
      <t>キギョウ</t>
    </rPh>
    <rPh sb="44" eb="45">
      <t>マタ</t>
    </rPh>
    <rPh sb="46" eb="48">
      <t>ジギョウ</t>
    </rPh>
    <rPh sb="49" eb="51">
      <t>ナイヨウ</t>
    </rPh>
    <rPh sb="55" eb="57">
      <t>キサイ</t>
    </rPh>
    <phoneticPr fontId="2"/>
  </si>
  <si>
    <t>4100_引き継いだ企業・事業内容</t>
    <phoneticPr fontId="2"/>
  </si>
  <si>
    <t>地域への貢献内容</t>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</si>
  <si>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④所在する地域又は近隣地域以外の地域への売上（域外販売）が多い(※2)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</si>
  <si>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地域への貢献内容の詳細</t>
    <rPh sb="6" eb="8">
      <t>ナイヨウ</t>
    </rPh>
    <phoneticPr fontId="2"/>
  </si>
  <si>
    <t>上記項目で選択した①～⑥について、各番号に該当する根拠をそれぞれ記載してください。
※数値や裏付けとなる事実を交えて定量的・具体的に記載すること。</t>
    <rPh sb="2" eb="4">
      <t>コウモク</t>
    </rPh>
    <rPh sb="5" eb="7">
      <t>センタク</t>
    </rPh>
    <rPh sb="17" eb="20">
      <t>カクバンゴウ</t>
    </rPh>
    <phoneticPr fontId="2"/>
  </si>
  <si>
    <t>3.事業統合投資等に係る取組（補助事業）の概要・詳細</t>
    <rPh sb="2" eb="4">
      <t>ジギョウ</t>
    </rPh>
    <rPh sb="4" eb="6">
      <t>トウゴウ</t>
    </rPh>
    <rPh sb="6" eb="8">
      <t>トウシ</t>
    </rPh>
    <rPh sb="8" eb="9">
      <t>トウ</t>
    </rPh>
    <rPh sb="10" eb="11">
      <t>カカ</t>
    </rPh>
    <rPh sb="12" eb="14">
      <t>トリクミ</t>
    </rPh>
    <rPh sb="15" eb="19">
      <t>ホジョジギョウ</t>
    </rPh>
    <rPh sb="21" eb="23">
      <t>ガイヨウ</t>
    </rPh>
    <rPh sb="24" eb="26">
      <t>ショウサイ</t>
    </rPh>
    <phoneticPr fontId="2"/>
  </si>
  <si>
    <t>実施する事業統合投資等に係る取組の概要</t>
    <rPh sb="0" eb="2">
      <t>ジッシ</t>
    </rPh>
    <rPh sb="4" eb="6">
      <t>ジギョウ</t>
    </rPh>
    <rPh sb="6" eb="8">
      <t>トウゴウ</t>
    </rPh>
    <rPh sb="8" eb="10">
      <t>トウシ</t>
    </rPh>
    <rPh sb="10" eb="11">
      <t>トウ</t>
    </rPh>
    <rPh sb="12" eb="13">
      <t>カカ</t>
    </rPh>
    <rPh sb="14" eb="16">
      <t>トリクミ</t>
    </rPh>
    <rPh sb="17" eb="19">
      <t>ガイヨウ</t>
    </rPh>
    <phoneticPr fontId="2"/>
  </si>
  <si>
    <r>
      <t>事業統合投資等に係る取組（</t>
    </r>
    <r>
      <rPr>
        <u/>
        <sz val="10"/>
        <color theme="1"/>
        <rFont val="Yu Gothic UI"/>
        <family val="3"/>
        <charset val="128"/>
      </rPr>
      <t>以下、「取組」とする。</t>
    </r>
    <r>
      <rPr>
        <sz val="10"/>
        <color theme="1"/>
        <rFont val="Yu Gothic UI"/>
        <family val="3"/>
        <charset val="128"/>
      </rPr>
      <t>）について記載してください。</t>
    </r>
    <rPh sb="0" eb="4">
      <t>ジギョウトウゴウ</t>
    </rPh>
    <rPh sb="4" eb="6">
      <t>トウシ</t>
    </rPh>
    <rPh sb="6" eb="7">
      <t>トウ</t>
    </rPh>
    <rPh sb="8" eb="9">
      <t>カカ</t>
    </rPh>
    <rPh sb="10" eb="12">
      <t>トリクミ</t>
    </rPh>
    <rPh sb="13" eb="15">
      <t>イカ</t>
    </rPh>
    <rPh sb="17" eb="19">
      <t>トリクミ</t>
    </rPh>
    <rPh sb="29" eb="31">
      <t>キサイ</t>
    </rPh>
    <phoneticPr fontId="2"/>
  </si>
  <si>
    <t>1-1</t>
    <phoneticPr fontId="2"/>
  </si>
  <si>
    <t>補助事業計画期間</t>
    <rPh sb="0" eb="4">
      <t>ホジョジギョウ</t>
    </rPh>
    <rPh sb="4" eb="6">
      <t>ケイカク</t>
    </rPh>
    <rPh sb="6" eb="8">
      <t>キカン</t>
    </rPh>
    <phoneticPr fontId="2"/>
  </si>
  <si>
    <t>取組（補助事業）の実施時期について記載してください
（例：20XX年X月XX日～20XX年X月XX日）</t>
    <rPh sb="0" eb="2">
      <t>トリクミ</t>
    </rPh>
    <rPh sb="3" eb="7">
      <t>ホジョジギョウ</t>
    </rPh>
    <rPh sb="9" eb="11">
      <t>ジッシ</t>
    </rPh>
    <rPh sb="11" eb="13">
      <t>ジキ</t>
    </rPh>
    <rPh sb="17" eb="19">
      <t>キサイ</t>
    </rPh>
    <rPh sb="27" eb="28">
      <t>レイ</t>
    </rPh>
    <rPh sb="33" eb="34">
      <t>ネン</t>
    </rPh>
    <rPh sb="35" eb="36">
      <t>ガツ</t>
    </rPh>
    <rPh sb="38" eb="39">
      <t>ニチ</t>
    </rPh>
    <rPh sb="44" eb="45">
      <t>ネン</t>
    </rPh>
    <rPh sb="46" eb="47">
      <t>ガツ</t>
    </rPh>
    <rPh sb="49" eb="50">
      <t>ニチ</t>
    </rPh>
    <phoneticPr fontId="2"/>
  </si>
  <si>
    <t>4310_計画期間開始年月日、4320_計画期間終了年月日</t>
    <phoneticPr fontId="2"/>
  </si>
  <si>
    <t>1-2</t>
    <phoneticPr fontId="2"/>
  </si>
  <si>
    <t>事業統合投資の目的・必要性</t>
    <rPh sb="0" eb="6">
      <t>ジギョウトウゴウトウシ</t>
    </rPh>
    <rPh sb="7" eb="9">
      <t>モクテキ</t>
    </rPh>
    <rPh sb="10" eb="13">
      <t>ヒツヨウセイ</t>
    </rPh>
    <phoneticPr fontId="2"/>
  </si>
  <si>
    <t>取組の実施により実現されること・得られる効果について、下記①～⑥より該当するものを全て選択し、該当の番号を記入してください。
----------------------------------------------------------------
①統合効果（シナジー）最大化
②ディスシナジーの最小化
③企業価値の向上
④円滑な組織統合
⑤業務効率の向上
⑥人材の有効活用
----------------------------------------------------------------</t>
    <rPh sb="0" eb="2">
      <t>トリクミ</t>
    </rPh>
    <rPh sb="3" eb="5">
      <t>ジッシ</t>
    </rPh>
    <rPh sb="8" eb="10">
      <t>ジツゲン</t>
    </rPh>
    <rPh sb="16" eb="17">
      <t>エ</t>
    </rPh>
    <rPh sb="20" eb="22">
      <t>コウカ</t>
    </rPh>
    <rPh sb="129" eb="133">
      <t>トウゴウコウカ</t>
    </rPh>
    <rPh sb="139" eb="142">
      <t>サイダイカ</t>
    </rPh>
    <rPh sb="152" eb="155">
      <t>サイショウカ</t>
    </rPh>
    <rPh sb="157" eb="161">
      <t>キギョウカチ</t>
    </rPh>
    <rPh sb="162" eb="164">
      <t>コウジョウ</t>
    </rPh>
    <rPh sb="166" eb="168">
      <t>エンカツ</t>
    </rPh>
    <rPh sb="169" eb="173">
      <t>ソシキトウゴウ</t>
    </rPh>
    <rPh sb="175" eb="179">
      <t>ギョウムコウリツ</t>
    </rPh>
    <rPh sb="180" eb="182">
      <t>コウジョウ</t>
    </rPh>
    <rPh sb="184" eb="186">
      <t>ジンザイ</t>
    </rPh>
    <rPh sb="187" eb="191">
      <t>ユウコウカツヨウ</t>
    </rPh>
    <phoneticPr fontId="2"/>
  </si>
  <si>
    <t>4330_事業統合の目的・必要性</t>
    <phoneticPr fontId="2"/>
  </si>
  <si>
    <t>1-3</t>
    <phoneticPr fontId="2"/>
  </si>
  <si>
    <t>実施する事業統合投資の概要</t>
    <rPh sb="0" eb="2">
      <t>ジッシ</t>
    </rPh>
    <rPh sb="4" eb="6">
      <t>ジギョウ</t>
    </rPh>
    <rPh sb="6" eb="8">
      <t>トウゴウ</t>
    </rPh>
    <rPh sb="8" eb="10">
      <t>トウシ</t>
    </rPh>
    <rPh sb="11" eb="13">
      <t>ガイヨウ</t>
    </rPh>
    <phoneticPr fontId="2"/>
  </si>
  <si>
    <t>取組において具体的に実施する統合作業を簡潔に記載してください。</t>
    <rPh sb="0" eb="2">
      <t>トリクミ</t>
    </rPh>
    <rPh sb="6" eb="9">
      <t>グタイテキ</t>
    </rPh>
    <rPh sb="10" eb="12">
      <t>ジッシ</t>
    </rPh>
    <rPh sb="14" eb="16">
      <t>トウゴウ</t>
    </rPh>
    <rPh sb="16" eb="18">
      <t>サギョウ</t>
    </rPh>
    <rPh sb="19" eb="21">
      <t>カンケツ</t>
    </rPh>
    <rPh sb="22" eb="24">
      <t>キサイ</t>
    </rPh>
    <phoneticPr fontId="2"/>
  </si>
  <si>
    <t>4350_実施する事業統合の概要</t>
    <phoneticPr fontId="2"/>
  </si>
  <si>
    <t>実施する事業統合投資等に係る取組の詳細</t>
    <rPh sb="0" eb="2">
      <t>ジッシ</t>
    </rPh>
    <rPh sb="4" eb="6">
      <t>ジギョウ</t>
    </rPh>
    <rPh sb="6" eb="8">
      <t>トウゴウ</t>
    </rPh>
    <rPh sb="8" eb="10">
      <t>トウシ</t>
    </rPh>
    <rPh sb="10" eb="11">
      <t>トウ</t>
    </rPh>
    <rPh sb="12" eb="13">
      <t>カカ</t>
    </rPh>
    <rPh sb="14" eb="16">
      <t>トリクミ</t>
    </rPh>
    <rPh sb="17" eb="19">
      <t>ショウサイ</t>
    </rPh>
    <phoneticPr fontId="2"/>
  </si>
  <si>
    <t>本事業において主に承継者が実施する事業統合投資等に係る取組の詳細について記載してください。</t>
    <rPh sb="0" eb="3">
      <t>ホンジギョウ</t>
    </rPh>
    <rPh sb="7" eb="8">
      <t>オモ</t>
    </rPh>
    <rPh sb="9" eb="12">
      <t>ショウケイシャ</t>
    </rPh>
    <rPh sb="13" eb="15">
      <t>ジッシ</t>
    </rPh>
    <rPh sb="17" eb="21">
      <t>ジギョウトウゴウ</t>
    </rPh>
    <rPh sb="21" eb="23">
      <t>トウシ</t>
    </rPh>
    <rPh sb="23" eb="24">
      <t>トウ</t>
    </rPh>
    <rPh sb="25" eb="26">
      <t>カカ</t>
    </rPh>
    <rPh sb="27" eb="29">
      <t>トリクミ</t>
    </rPh>
    <rPh sb="30" eb="32">
      <t>ショウサイ</t>
    </rPh>
    <rPh sb="36" eb="38">
      <t>キサイ</t>
    </rPh>
    <phoneticPr fontId="2"/>
  </si>
  <si>
    <t>該当必須</t>
    <rPh sb="0" eb="4">
      <t>ガイトウヒッス</t>
    </rPh>
    <phoneticPr fontId="2"/>
  </si>
  <si>
    <t>統合効果（シナジー）最大化のための取組詳細</t>
    <rPh sb="0" eb="4">
      <t>トウゴウコウカ</t>
    </rPh>
    <rPh sb="10" eb="13">
      <t>サイダイカ</t>
    </rPh>
    <rPh sb="17" eb="19">
      <t>トリクミ</t>
    </rPh>
    <rPh sb="19" eb="21">
      <t>ショウサイ</t>
    </rPh>
    <phoneticPr fontId="2"/>
  </si>
  <si>
    <t>（1-2で①を選択している場合）統合効果（シナジー）最大化のために実施する取組について、以下4点をご記載ください。
----------------------------------------------------------------
①取組の実施場所（自社（本社）、○○工場等)
②当該取組の実施が必要な理由
③具体的な事業統合内容
④上記③の取組実施により得られる成果・最大化されるシナジーの具体的な内容
----------------------------------------------------------------</t>
    <rPh sb="7" eb="9">
      <t>センタク</t>
    </rPh>
    <rPh sb="13" eb="15">
      <t>バアイ</t>
    </rPh>
    <rPh sb="16" eb="20">
      <t>トウゴウコウカ</t>
    </rPh>
    <rPh sb="26" eb="29">
      <t>サイダイカ</t>
    </rPh>
    <rPh sb="33" eb="35">
      <t>ジッシ</t>
    </rPh>
    <rPh sb="37" eb="39">
      <t>トリクミ</t>
    </rPh>
    <rPh sb="44" eb="46">
      <t>イカ</t>
    </rPh>
    <rPh sb="47" eb="48">
      <t>テン</t>
    </rPh>
    <rPh sb="50" eb="52">
      <t>キサイ</t>
    </rPh>
    <rPh sb="147" eb="149">
      <t>トウガイ</t>
    </rPh>
    <rPh sb="149" eb="151">
      <t>トリクミ</t>
    </rPh>
    <rPh sb="152" eb="154">
      <t>ジッシ</t>
    </rPh>
    <rPh sb="155" eb="157">
      <t>ヒツヨウ</t>
    </rPh>
    <rPh sb="158" eb="160">
      <t>リユウ</t>
    </rPh>
    <rPh sb="162" eb="165">
      <t>グタイテキ</t>
    </rPh>
    <rPh sb="166" eb="170">
      <t>ジギョウトウゴウ</t>
    </rPh>
    <rPh sb="170" eb="172">
      <t>ナイヨウ</t>
    </rPh>
    <rPh sb="174" eb="176">
      <t>ジョウキ</t>
    </rPh>
    <rPh sb="178" eb="180">
      <t>トリクミ</t>
    </rPh>
    <rPh sb="180" eb="182">
      <t>ジッシ</t>
    </rPh>
    <rPh sb="185" eb="186">
      <t>エ</t>
    </rPh>
    <rPh sb="189" eb="191">
      <t>セイカ</t>
    </rPh>
    <rPh sb="192" eb="195">
      <t>サイダイカ</t>
    </rPh>
    <rPh sb="203" eb="206">
      <t>グタイテキ</t>
    </rPh>
    <rPh sb="207" eb="209">
      <t>ナイヨウ</t>
    </rPh>
    <phoneticPr fontId="2"/>
  </si>
  <si>
    <t>2-2</t>
    <phoneticPr fontId="2"/>
  </si>
  <si>
    <t>ディスシナジー最小化のための取組詳細</t>
    <rPh sb="7" eb="10">
      <t>サイショウカ</t>
    </rPh>
    <rPh sb="14" eb="16">
      <t>トリクミ</t>
    </rPh>
    <rPh sb="16" eb="18">
      <t>ショウサイ</t>
    </rPh>
    <phoneticPr fontId="2"/>
  </si>
  <si>
    <t>（1-2で②を選択している場合）ディスシナジー最小化のために実施する取組について、以下4点をご記載ください。
----------------------------------------------------------------
①取組の実施場所（自社（本社）、○○工場等)
②当該取組の実施が必要な理由・具体的なディスシナジーの中身
③具体的な事業統合内容
④上記③の取組実施により得られる成果
----------------------------------------------------------------</t>
    <rPh sb="30" eb="32">
      <t>ジッシ</t>
    </rPh>
    <rPh sb="34" eb="36">
      <t>トリクミ</t>
    </rPh>
    <rPh sb="41" eb="43">
      <t>イカ</t>
    </rPh>
    <rPh sb="44" eb="45">
      <t>テン</t>
    </rPh>
    <rPh sb="47" eb="49">
      <t>キサイ</t>
    </rPh>
    <rPh sb="121" eb="123">
      <t>トリクミ</t>
    </rPh>
    <rPh sb="124" eb="128">
      <t>ジッシバショ</t>
    </rPh>
    <rPh sb="129" eb="131">
      <t>ジシャ</t>
    </rPh>
    <rPh sb="132" eb="134">
      <t>ホンシャ</t>
    </rPh>
    <rPh sb="138" eb="140">
      <t>コウジョウ</t>
    </rPh>
    <rPh sb="140" eb="141">
      <t>ナド</t>
    </rPh>
    <rPh sb="144" eb="146">
      <t>トウガイ</t>
    </rPh>
    <rPh sb="146" eb="148">
      <t>トリクミ</t>
    </rPh>
    <rPh sb="149" eb="151">
      <t>ジッシ</t>
    </rPh>
    <rPh sb="152" eb="154">
      <t>ヒツヨウ</t>
    </rPh>
    <rPh sb="155" eb="157">
      <t>リユウ</t>
    </rPh>
    <rPh sb="158" eb="161">
      <t>グタイテキ</t>
    </rPh>
    <rPh sb="170" eb="172">
      <t>ナカミ</t>
    </rPh>
    <rPh sb="174" eb="177">
      <t>グタイテキ</t>
    </rPh>
    <rPh sb="178" eb="182">
      <t>ジギョウトウゴウ</t>
    </rPh>
    <rPh sb="182" eb="184">
      <t>ナイヨウ</t>
    </rPh>
    <rPh sb="186" eb="188">
      <t>ジョウキ</t>
    </rPh>
    <rPh sb="190" eb="192">
      <t>トリクミ</t>
    </rPh>
    <rPh sb="192" eb="194">
      <t>ジッシ</t>
    </rPh>
    <rPh sb="197" eb="198">
      <t>エ</t>
    </rPh>
    <rPh sb="201" eb="203">
      <t>セイカ</t>
    </rPh>
    <phoneticPr fontId="2"/>
  </si>
  <si>
    <t>2-3</t>
    <phoneticPr fontId="2"/>
  </si>
  <si>
    <t>企業価値の向上</t>
    <rPh sb="0" eb="4">
      <t>キギョウカチ</t>
    </rPh>
    <rPh sb="5" eb="7">
      <t>コウジョウ</t>
    </rPh>
    <phoneticPr fontId="2"/>
  </si>
  <si>
    <t>（1-2で③を選択している場合）企業価値の向上のために実施する取組について、以下4点をご記載ください。
----------------------------------------------------------------
①取組の実施場所（自社（本社）、○○工場等)
②当該取組の実施が必要な理由
③具体的な事業統合内容・取組前後での企業価値の比較/計算方法
④上記③の取組実施により得られる成果
----------------------------------------------------------------</t>
    <rPh sb="16" eb="20">
      <t>キギョウカチ</t>
    </rPh>
    <rPh sb="21" eb="23">
      <t>コウジョウ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6" eb="159">
      <t>グタイテキ</t>
    </rPh>
    <rPh sb="160" eb="164">
      <t>ジギョウトウゴウ</t>
    </rPh>
    <rPh sb="164" eb="166">
      <t>ナイヨウ</t>
    </rPh>
    <rPh sb="167" eb="171">
      <t>トリクミゼンゴ</t>
    </rPh>
    <rPh sb="173" eb="177">
      <t>キギョウカチ</t>
    </rPh>
    <rPh sb="178" eb="180">
      <t>ヒカク</t>
    </rPh>
    <rPh sb="181" eb="183">
      <t>ケイサン</t>
    </rPh>
    <rPh sb="183" eb="185">
      <t>ホウホウ</t>
    </rPh>
    <rPh sb="187" eb="189">
      <t>ジョウキ</t>
    </rPh>
    <rPh sb="191" eb="193">
      <t>トリクミ</t>
    </rPh>
    <rPh sb="193" eb="195">
      <t>ジッシ</t>
    </rPh>
    <rPh sb="198" eb="199">
      <t>エ</t>
    </rPh>
    <rPh sb="202" eb="204">
      <t>セイカ</t>
    </rPh>
    <phoneticPr fontId="2"/>
  </si>
  <si>
    <t>2-4</t>
    <phoneticPr fontId="2"/>
  </si>
  <si>
    <t>円滑な組織運営</t>
    <rPh sb="0" eb="2">
      <t>エンカツ</t>
    </rPh>
    <rPh sb="3" eb="5">
      <t>ソシキ</t>
    </rPh>
    <rPh sb="5" eb="7">
      <t>ウンエイ</t>
    </rPh>
    <phoneticPr fontId="2"/>
  </si>
  <si>
    <t>（1-2で④を選択している場合）円滑な組織運営のために実施する取組について、以下4点をご記載ください。
----------------------------------------------------------------
①取組の実施場所（自社（本社）、○○工場等)
②当該取組の実施が必要な理由・組織運営における具体的な問題点
③具体的な事業統合内容
④上記③の取組実施により得られる成果
----------------------------------------------------------------</t>
    <rPh sb="16" eb="18">
      <t>エンカツ</t>
    </rPh>
    <rPh sb="19" eb="21">
      <t>ソシキ</t>
    </rPh>
    <rPh sb="21" eb="23">
      <t>ウンエイ</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9">
      <t>ソシキウンエイ</t>
    </rPh>
    <rPh sb="163" eb="166">
      <t>グタイテキ</t>
    </rPh>
    <rPh sb="167" eb="170">
      <t>モンダイテン</t>
    </rPh>
    <rPh sb="172" eb="175">
      <t>グタイテキ</t>
    </rPh>
    <rPh sb="176" eb="180">
      <t>ジギョウトウゴウ</t>
    </rPh>
    <rPh sb="180" eb="182">
      <t>ナイヨウ</t>
    </rPh>
    <rPh sb="184" eb="186">
      <t>ジョウキ</t>
    </rPh>
    <rPh sb="188" eb="190">
      <t>トリクミ</t>
    </rPh>
    <rPh sb="190" eb="192">
      <t>ジッシ</t>
    </rPh>
    <rPh sb="195" eb="196">
      <t>エ</t>
    </rPh>
    <rPh sb="199" eb="201">
      <t>セイカ</t>
    </rPh>
    <phoneticPr fontId="2"/>
  </si>
  <si>
    <t>2-5</t>
    <phoneticPr fontId="2"/>
  </si>
  <si>
    <t>業務効率の向上</t>
    <rPh sb="0" eb="2">
      <t>ギョウム</t>
    </rPh>
    <rPh sb="2" eb="4">
      <t>コウリツ</t>
    </rPh>
    <rPh sb="5" eb="7">
      <t>コウジョウ</t>
    </rPh>
    <phoneticPr fontId="2"/>
  </si>
  <si>
    <t>（1-2で⑤を選択している場合）業務効率向上のために実施する取組について、以下4点をご記載ください。
----------------------------------------------------------------
①取組の実施場所（自社（本社）、○○工場等)
②当該取組の実施が必要な理由
③具体的な事業統合内容・取組前後で業務効率が向上していることを確認するための手法
④上記③の取組実施により得られる成果
----------------------------------------------------------------</t>
    <rPh sb="16" eb="20">
      <t>ギョウムコウリツ</t>
    </rPh>
    <rPh sb="20" eb="22">
      <t>コウジョウ</t>
    </rPh>
    <rPh sb="26" eb="28">
      <t>ジッシ</t>
    </rPh>
    <rPh sb="30" eb="32">
      <t>トリクミ</t>
    </rPh>
    <rPh sb="37" eb="39">
      <t>イカ</t>
    </rPh>
    <rPh sb="40" eb="41">
      <t>テン</t>
    </rPh>
    <rPh sb="43" eb="45">
      <t>キサイ</t>
    </rPh>
    <rPh sb="140" eb="142">
      <t>トウガイ</t>
    </rPh>
    <rPh sb="142" eb="144">
      <t>トリクミ</t>
    </rPh>
    <rPh sb="145" eb="147">
      <t>ジッシ</t>
    </rPh>
    <rPh sb="148" eb="150">
      <t>ヒツヨウ</t>
    </rPh>
    <rPh sb="151" eb="153">
      <t>リユウ</t>
    </rPh>
    <rPh sb="155" eb="158">
      <t>グタイテキ</t>
    </rPh>
    <rPh sb="159" eb="163">
      <t>ジギョウトウゴウ</t>
    </rPh>
    <rPh sb="163" eb="165">
      <t>ナイヨウ</t>
    </rPh>
    <rPh sb="166" eb="170">
      <t>トリクミゼンゴ</t>
    </rPh>
    <rPh sb="171" eb="175">
      <t>ギョウムコウリツ</t>
    </rPh>
    <rPh sb="176" eb="178">
      <t>コウジョウ</t>
    </rPh>
    <rPh sb="185" eb="187">
      <t>カクニン</t>
    </rPh>
    <rPh sb="192" eb="194">
      <t>シュホウ</t>
    </rPh>
    <rPh sb="196" eb="198">
      <t>ジョウキ</t>
    </rPh>
    <rPh sb="200" eb="202">
      <t>トリクミ</t>
    </rPh>
    <rPh sb="202" eb="204">
      <t>ジッシ</t>
    </rPh>
    <rPh sb="207" eb="208">
      <t>エ</t>
    </rPh>
    <rPh sb="211" eb="213">
      <t>セイカ</t>
    </rPh>
    <phoneticPr fontId="2"/>
  </si>
  <si>
    <t>人材の有効活用</t>
    <rPh sb="0" eb="2">
      <t>ジンザイ</t>
    </rPh>
    <rPh sb="3" eb="7">
      <t>ユウコウカツヨウ</t>
    </rPh>
    <phoneticPr fontId="2"/>
  </si>
  <si>
    <t>（1-2で⑥を選択している場合）人材の有効活用のために実施する取組について、以下4点をご記載ください。
----------------------------------------------------------------
①取組の実施場所（自社（本社）、○○工場等)
②当該取組の実施が必要な理由・現状の人材活用における問題点/改善余地
③具体的な事業統合内容
④上記③の取組実施により得られる成果
----------------------------------------------------------------</t>
    <rPh sb="16" eb="18">
      <t>ジンザイ</t>
    </rPh>
    <rPh sb="19" eb="23">
      <t>ユウコウカツヨウ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7">
      <t>ゲンジョウ</t>
    </rPh>
    <rPh sb="158" eb="160">
      <t>ジンザイ</t>
    </rPh>
    <rPh sb="160" eb="162">
      <t>カツヨウ</t>
    </rPh>
    <rPh sb="166" eb="169">
      <t>モンダイテン</t>
    </rPh>
    <rPh sb="170" eb="174">
      <t>カイゼンヨチ</t>
    </rPh>
    <rPh sb="176" eb="179">
      <t>グタイテキ</t>
    </rPh>
    <rPh sb="180" eb="184">
      <t>ジギョウトウゴウ</t>
    </rPh>
    <rPh sb="184" eb="186">
      <t>ナイヨウ</t>
    </rPh>
    <rPh sb="188" eb="190">
      <t>ジョウキ</t>
    </rPh>
    <rPh sb="192" eb="194">
      <t>トリクミ</t>
    </rPh>
    <rPh sb="194" eb="196">
      <t>ジッシ</t>
    </rPh>
    <rPh sb="199" eb="200">
      <t>エ</t>
    </rPh>
    <rPh sb="203" eb="205">
      <t>セイカ</t>
    </rPh>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</si>
  <si>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</si>
  <si>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</si>
  <si>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</si>
  <si>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</si>
  <si>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(以下余白）</t>
    <rPh sb="1" eb="3">
      <t>イカ</t>
    </rPh>
    <rPh sb="3" eb="5">
      <t>ヨハク</t>
    </rPh>
    <phoneticPr fontId="2"/>
  </si>
  <si>
    <t>事業承継・M&amp;A補助金　14次公募 PMI推進枠【事業統合投資類型】　事業統合投資に係る取組及び取組の統合効果を反映した事業計画 2</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
  </si>
  <si>
    <t>＜記載に際しての注意＞</t>
    <phoneticPr fontId="2"/>
  </si>
  <si>
    <t>4.補助事業計画（5ヶ年）</t>
    <phoneticPr fontId="2"/>
  </si>
  <si>
    <t>5.資金調達等に係る計画</t>
    <phoneticPr fontId="2"/>
  </si>
  <si>
    <t>6.補助金公募申請内容（事業費）</t>
    <rPh sb="5" eb="7">
      <t>コウボ</t>
    </rPh>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</si>
  <si>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</si>
  <si>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7.補助金公募申請内容（廃業費）</t>
    <rPh sb="5" eb="7">
      <t>コウボ</t>
    </rPh>
    <phoneticPr fontId="2"/>
  </si>
  <si>
    <t>■F列に「jGrants上のラベル（項目）名」の記載がある項目については、jGtants上の項目と回答を整合させる必要がありますので、（コピー＆ペースト機能等を利用して）jGrants上に転記してください。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</si>
  <si>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8.交付予定額の合計</t>
    <rPh sb="4" eb="6">
      <t>ヨテイ</t>
    </rPh>
    <phoneticPr fontId="2"/>
  </si>
  <si>
    <t>4.補助事業計画（5ヶ年）</t>
    <rPh sb="2" eb="6">
      <t>ホジョジギョウ</t>
    </rPh>
    <rPh sb="6" eb="8">
      <t>ケイカク</t>
    </rPh>
    <rPh sb="11" eb="12">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</si>
  <si>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</si>
  <si>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</si>
  <si>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</si>
  <si>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</si>
  <si>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</si>
  <si>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</si>
  <si>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</si>
  <si>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</si>
  <si>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</si>
  <si>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</si>
  <si>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</si>
  <si>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</si>
  <si>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</si>
  <si>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</si>
  <si>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</si>
  <si>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</si>
  <si>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</si>
  <si>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</si>
  <si>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</si>
  <si>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</si>
  <si>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</si>
  <si>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</si>
  <si>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</si>
  <si>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</si>
  <si>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</si>
  <si>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</si>
  <si>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</si>
  <si>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</si>
  <si>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</si>
  <si>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</si>
  <si>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</si>
  <si>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</si>
  <si>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</si>
  <si>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</si>
  <si>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</si>
  <si>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</si>
  <si>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</si>
  <si>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</si>
  <si>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5.資金調達等に係る計画</t>
    <rPh sb="2" eb="6">
      <t>シキンチョウタツ</t>
    </rPh>
    <rPh sb="6" eb="7">
      <t>トウ</t>
    </rPh>
    <rPh sb="8" eb="9">
      <t>カカ</t>
    </rPh>
    <rPh sb="10" eb="12">
      <t>ケイカク</t>
    </rPh>
    <phoneticPr fontId="2"/>
  </si>
  <si>
    <t>補助事業完了期限日を含む
事業年度</t>
    <phoneticPr fontId="2"/>
  </si>
  <si>
    <t>⑩設備投資額</t>
    <phoneticPr fontId="2"/>
  </si>
  <si>
    <t>⑭運転資金</t>
    <rPh sb="1" eb="3">
      <t>ウンテン</t>
    </rPh>
    <rPh sb="3" eb="5">
      <t>シキン</t>
    </rPh>
    <phoneticPr fontId="2"/>
  </si>
  <si>
    <t>（⑩+⑭の合計額）</t>
    <rPh sb="5" eb="7">
      <t>ゴウケイ</t>
    </rPh>
    <phoneticPr fontId="2"/>
  </si>
  <si>
    <t>⑮資金調達額</t>
    <rPh sb="1" eb="5">
      <t>シキンチョウタツ</t>
    </rPh>
    <rPh sb="5" eb="6">
      <t>ガク</t>
    </rPh>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</si>
  <si>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</si>
  <si>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</si>
  <si>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</si>
  <si>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</si>
  <si>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</si>
  <si>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（整合結果：⑩+⑭=⑮）</t>
    <rPh sb="1" eb="3">
      <t>セイゴウ</t>
    </rPh>
    <rPh sb="3" eb="5">
      <t>ケッカ</t>
    </rPh>
    <phoneticPr fontId="2"/>
  </si>
  <si>
    <t>⑩と⑭の合計額が⑮と一致</t>
    <rPh sb="4" eb="7">
      <t>ゴウケイガク</t>
    </rPh>
    <rPh sb="10" eb="12">
      <t>イッチ</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</si>
  <si>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</si>
  <si>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上表内の⑩～⑮数値の記載に際して、すでに借入先や調達目処が立っている等、補足事項があれば本項目に記載してください。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</si>
  <si>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6.補助金公募申請内容（事業費）</t>
    <rPh sb="2" eb="5">
      <t>ホジョキン</t>
    </rPh>
    <rPh sb="5" eb="7">
      <t>コウボ</t>
    </rPh>
    <rPh sb="7" eb="9">
      <t>シンセイ</t>
    </rPh>
    <rPh sb="9" eb="11">
      <t>ナイヨウ</t>
    </rPh>
    <rPh sb="12" eb="15">
      <t>ジギョウヒ</t>
    </rPh>
    <phoneticPr fontId="2"/>
  </si>
  <si>
    <t>※経費区分ごとの申請において、記載する経費項目が下表の項目数を超える場合は、項目内容をまとめて記載してください。</t>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</si>
  <si>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</si>
  <si>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</si>
  <si>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</si>
  <si>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</si>
  <si>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</si>
  <si>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」および当補助金Webサイト内FAQ等を参照すること。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Webサイトの新規制作・更新等に掛かる費用</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・FA業務・仲介業務手数料、デュー・ディリジェンス（DD）費用等の</t>
    </r>
    <r>
      <rPr>
        <b/>
        <u/>
        <sz val="10"/>
        <color theme="1"/>
        <rFont val="Yu Gothic UI"/>
        <family val="3"/>
        <charset val="128"/>
      </rPr>
      <t xml:space="preserve">M&amp;A成約に向けた業務委託費用
</t>
    </r>
    <r>
      <rPr>
        <sz val="10"/>
        <color theme="1"/>
        <rFont val="Yu Gothic UI"/>
        <family val="3"/>
        <charset val="128"/>
      </rPr>
      <t xml:space="preserve">・PMI時に専門家（中小企業とPMI業務に係る契約を締結する者）に支払う費用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4" eb="66">
      <t>シンセイ</t>
    </rPh>
    <rPh sb="69" eb="71">
      <t>ケイヒ</t>
    </rPh>
    <rPh sb="125" eb="127">
      <t>イカ</t>
    </rPh>
    <rPh sb="128" eb="130">
      <t>ケイヒ</t>
    </rPh>
    <rPh sb="130" eb="132">
      <t>シンセイ</t>
    </rPh>
    <rPh sb="149" eb="151">
      <t>バッスイ</t>
    </rPh>
    <rPh sb="153" eb="155">
      <t>キサイ</t>
    </rPh>
    <rPh sb="180" eb="181">
      <t>アワ</t>
    </rPh>
    <rPh sb="183" eb="185">
      <t>カクニン</t>
    </rPh>
    <rPh sb="206" eb="208">
      <t>ゼンパン</t>
    </rPh>
    <rPh sb="211" eb="214">
      <t>ジンケンヒ</t>
    </rPh>
    <rPh sb="218" eb="220">
      <t>ヒヨウ</t>
    </rPh>
    <rPh sb="223" eb="227">
      <t>ケイサイヒヨウ</t>
    </rPh>
    <rPh sb="227" eb="228">
      <t>トウ</t>
    </rPh>
    <rPh sb="228" eb="229">
      <t>フク</t>
    </rPh>
    <rPh sb="430" eb="433">
      <t>セツビヒ</t>
    </rPh>
    <rPh sb="447" eb="449">
      <t>ミマン</t>
    </rPh>
    <rPh sb="458" eb="460">
      <t>キキ</t>
    </rPh>
    <rPh sb="461" eb="463">
      <t>ビヒン</t>
    </rPh>
    <rPh sb="464" eb="466">
      <t>コウジ</t>
    </rPh>
    <rPh sb="466" eb="467">
      <t>トウ</t>
    </rPh>
    <rPh sb="470" eb="473">
      <t>ハッチュウガク</t>
    </rPh>
    <rPh sb="476" eb="478">
      <t>マンエン</t>
    </rPh>
    <rPh sb="478" eb="480">
      <t>イジョウ</t>
    </rPh>
    <rPh sb="483" eb="486">
      <t>カクヒンモク</t>
    </rPh>
    <rPh sb="492" eb="494">
      <t>マンエン</t>
    </rPh>
    <rPh sb="494" eb="496">
      <t>ミマン</t>
    </rPh>
    <rPh sb="497" eb="499">
      <t>バアイ</t>
    </rPh>
    <rPh sb="500" eb="503">
      <t>タイショウガイ</t>
    </rPh>
    <rPh sb="508" eb="510">
      <t>チュウイ</t>
    </rPh>
    <rPh sb="670" eb="673">
      <t>ガイチュウヒ</t>
    </rPh>
    <rPh sb="724" eb="726">
      <t>ギョウム</t>
    </rPh>
    <rPh sb="727" eb="731">
      <t>チュウカイギョウム</t>
    </rPh>
    <rPh sb="731" eb="734">
      <t>テスウリョウ</t>
    </rPh>
    <rPh sb="750" eb="752">
      <t>ヒヨウ</t>
    </rPh>
    <rPh sb="752" eb="753">
      <t>トウ</t>
    </rPh>
    <rPh sb="757" eb="759">
      <t>セイヤク</t>
    </rPh>
    <rPh sb="760" eb="761">
      <t>ム</t>
    </rPh>
    <rPh sb="763" eb="765">
      <t>ギョウム</t>
    </rPh>
    <rPh sb="765" eb="769">
      <t>イタクヒヨウ</t>
    </rPh>
    <rPh sb="774" eb="775">
      <t>ジ</t>
    </rPh>
    <rPh sb="776" eb="779">
      <t>センモンカ</t>
    </rPh>
    <rPh sb="780" eb="784">
      <t>チュウショウキギョウ</t>
    </rPh>
    <rPh sb="788" eb="790">
      <t>ギョウム</t>
    </rPh>
    <rPh sb="791" eb="792">
      <t>カカ</t>
    </rPh>
    <rPh sb="793" eb="795">
      <t>ケイヤク</t>
    </rPh>
    <rPh sb="796" eb="798">
      <t>テイケツ</t>
    </rPh>
    <rPh sb="800" eb="801">
      <t>モノ</t>
    </rPh>
    <rPh sb="803" eb="805">
      <t>シハラ</t>
    </rPh>
    <rPh sb="806" eb="808">
      <t>ヒヨウ</t>
    </rPh>
    <rPh sb="873" eb="874">
      <t>タ</t>
    </rPh>
    <rPh sb="874" eb="876">
      <t>リュウイ</t>
    </rPh>
    <rPh sb="876" eb="878">
      <t>ジコウ</t>
    </rPh>
    <rPh sb="890" eb="892">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</si>
  <si>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</si>
  <si>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</si>
  <si>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</si>
  <si>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</si>
  <si>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</si>
  <si>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</si>
  <si>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</si>
  <si>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</si>
  <si>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</si>
  <si>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</si>
  <si>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</si>
  <si>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</si>
  <si>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</si>
  <si>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</si>
  <si>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</si>
  <si>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</si>
  <si>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</si>
  <si>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</si>
  <si>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</si>
  <si>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</si>
  <si>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t>【jGrants】 5010_補助対象経費（事業費）の合計額（単位：円）</t>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</si>
  <si>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</si>
  <si>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</si>
  <si>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</si>
  <si>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</si>
  <si>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</si>
  <si>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【jGrants】 5020_事業費の交付予定額（単位：円）</t>
    <phoneticPr fontId="2"/>
  </si>
  <si>
    <t>7.補助金公募申請内容（廃業費）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</si>
  <si>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</si>
  <si>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</si>
  <si>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</si>
  <si>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t>
    </r>
    <r>
      <rPr>
        <sz val="10"/>
        <rFont val="Yu Gothic UI"/>
        <family val="3"/>
        <charset val="128"/>
      </rPr>
      <t>（公募要領別紙（2）補助対象経費の要件⑤参照）。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51" eb="453">
      <t>コウボ</t>
    </rPh>
    <rPh sb="460" eb="464">
      <t>ホジョタイショウ</t>
    </rPh>
    <rPh sb="464" eb="466">
      <t>ケイヒ</t>
    </rPh>
    <rPh sb="467" eb="469">
      <t>ヨウケン</t>
    </rPh>
    <rPh sb="480" eb="482">
      <t>ハイギョウ</t>
    </rPh>
    <rPh sb="482" eb="484">
      <t>シエン</t>
    </rPh>
    <rPh sb="486" eb="488">
      <t>ザイコ</t>
    </rPh>
    <rPh sb="488" eb="490">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</si>
  <si>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</si>
  <si>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</si>
  <si>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</si>
  <si>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</si>
  <si>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</si>
  <si>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</si>
  <si>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</si>
  <si>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</si>
  <si>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</si>
  <si>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</si>
  <si>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</si>
  <si>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土壌汚染調査費（1）</t>
    <phoneticPr fontId="2"/>
  </si>
  <si>
    <t>土壌汚染調査費（2）</t>
    <phoneticPr fontId="2"/>
  </si>
  <si>
    <t>土壌汚染調査費（合計）</t>
    <rPh sb="8" eb="10">
      <t>ゴウケイ</t>
    </rPh>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</si>
  <si>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</si>
  <si>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</si>
  <si>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</si>
  <si>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【jGrants】 5410_補助対象経費（廃業費）の合計額（単位：円）</t>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</si>
  <si>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</si>
  <si>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</si>
  <si>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</si>
  <si>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【jGrants】 5420_廃業費の交付予定額（単位：円）</t>
    <phoneticPr fontId="2"/>
  </si>
  <si>
    <t>8.交付予定額の合計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</si>
  <si>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</si>
  <si>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【jGrants】 5820_合計：交付予定額（単位：円）</t>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</si>
  <si>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</si>
  <si>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</si>
  <si>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</si>
  <si>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</si>
  <si>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</si>
  <si>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</si>
  <si>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</si>
  <si>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公募申請（別紙）1_F23</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</si>
  <si>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</si>
  <si>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</si>
  <si>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公募申請（別紙）1_F22</t>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</si>
  <si>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</si>
  <si>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</si>
  <si>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</si>
  <si>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</si>
  <si>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</si>
  <si>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</si>
  <si>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</si>
  <si>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</si>
  <si>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</si>
  <si>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</si>
  <si>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</si>
  <si>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</si>
  <si>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</si>
  <si>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</si>
  <si>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</si>
  <si>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</si>
  <si>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</si>
  <si>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</si>
  <si>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</si>
  <si>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</si>
  <si>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</si>
  <si>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</si>
  <si>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</si>
  <si>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</si>
  <si>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</si>
  <si>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</si>
  <si>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</si>
  <si>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補助対象経費（全額）</t>
    <rPh sb="0" eb="6">
      <t>ホジョタイショウケイヒ</t>
    </rPh>
    <rPh sb="7" eb="9">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</si>
  <si>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</si>
  <si>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</si>
  <si>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</si>
  <si>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</si>
  <si>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</si>
  <si>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</si>
  <si>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</si>
  <si>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</si>
  <si>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</si>
  <si>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</si>
  <si>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</si>
  <si>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在庫廃棄費（1）</t>
    <phoneticPr fontId="2"/>
  </si>
  <si>
    <t>在庫廃棄費（2）</t>
    <phoneticPr fontId="2"/>
  </si>
  <si>
    <t>在庫廃棄費（合計）</t>
    <rPh sb="0" eb="2">
      <t>ザイコ</t>
    </rPh>
    <rPh sb="6" eb="8">
      <t>ゴウケイ</t>
    </rPh>
    <phoneticPr fontId="2"/>
  </si>
  <si>
    <t>・廃業費の補助上限額は300万円以内となります。
・廃業費の補助率は事業費に従い、3分の2以内又は2分の1以内となります。
・廃業費は廃業・再チャレンジ申請と併用申請した場合のみ補助対象経費となるため注意すること。</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</si>
</sst>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yyyy&quot;年&quot;m&quot;月&quot;d&quot;日&quot;;@"/>
  </numFmts>
  <fonts count="45" x14ac:knownFonts="1">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name val="Yu Gothic UI"/>
      <family val="3"/>
      <charset val="2"/>
    </font>
    <font>
      <b/>
      <u/>
      <sz val="10"/>
      <color rgb="FFFF0000"/>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2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4" fillId="0" borderId="0">
      <alignment vertical="center"/>
    </xf>
    <xf numFmtId="0" fontId="5" fillId="0" borderId="0" applyNumberFormat="0" applyFill="0" applyBorder="0" applyAlignment="0" applyProtection="0">
      <alignment vertical="top"/>
      <protection locked="0"/>
    </xf>
    <xf numFmtId="9" fontId="6" fillId="0" borderId="0" applyFont="0" applyFill="0" applyBorder="0" applyAlignment="0" applyProtection="0">
      <alignment vertical="center"/>
    </xf>
    <xf numFmtId="0" fontId="7" fillId="0" borderId="0"/>
    <xf numFmtId="0" fontId="1" fillId="0" borderId="0">
      <alignment vertical="center"/>
    </xf>
    <xf numFmtId="0" fontId="12"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3" fillId="0" borderId="0">
      <alignment vertical="center"/>
    </xf>
  </cellStyleXfs>
  <cellXfs count="289">
    <xf numFmtId="0" fontId="0" fillId="0" borderId="0" xfId="0">
      <alignment vertical="center"/>
    </xf>
    <xf numFmtId="0" fontId="8" fillId="0" borderId="0" xfId="0" applyFont="1">
      <alignment vertical="center"/>
    </xf>
    <xf numFmtId="41" fontId="8" fillId="0" borderId="0" xfId="0" applyNumberFormat="1" applyFont="1">
      <alignment vertical="center"/>
    </xf>
    <xf numFmtId="3" fontId="8" fillId="0" borderId="0" xfId="0" applyNumberFormat="1" applyFont="1">
      <alignment vertical="center"/>
    </xf>
    <xf numFmtId="3" fontId="10" fillId="0" borderId="0" xfId="0" applyNumberFormat="1" applyFont="1">
      <alignment vertical="center"/>
    </xf>
    <xf numFmtId="0" fontId="8" fillId="0" borderId="0" xfId="0" applyFont="1" applyFill="1">
      <alignment vertical="center"/>
    </xf>
    <xf numFmtId="0" fontId="15" fillId="0" borderId="0" xfId="0" applyFont="1" applyFill="1" applyBorder="1" applyAlignment="1" applyProtection="1">
      <alignment vertical="center"/>
    </xf>
    <xf numFmtId="0" fontId="15" fillId="0" borderId="0" xfId="0" applyFont="1" applyBorder="1" applyAlignment="1" applyProtection="1">
      <alignment horizontal="center" vertical="center"/>
    </xf>
    <xf numFmtId="49" fontId="15" fillId="0" borderId="0" xfId="0" applyNumberFormat="1" applyFont="1" applyBorder="1" applyAlignment="1" applyProtection="1">
      <alignment horizontal="center" vertical="center"/>
    </xf>
    <xf numFmtId="0" fontId="15" fillId="0" borderId="0" xfId="0" applyFont="1" applyBorder="1" applyAlignment="1" applyProtection="1">
      <alignment vertical="center"/>
    </xf>
    <xf numFmtId="0" fontId="15" fillId="0" borderId="0" xfId="0" applyFont="1" applyBorder="1" applyAlignment="1" applyProtection="1">
      <alignment vertical="center" wrapText="1"/>
    </xf>
    <xf numFmtId="0" fontId="15" fillId="0" borderId="0" xfId="0" applyFont="1" applyBorder="1" applyAlignment="1" applyProtection="1">
      <alignment horizontal="left" vertical="center" wrapText="1"/>
    </xf>
    <xf numFmtId="0" fontId="16" fillId="0" borderId="0" xfId="0" applyFont="1" applyFill="1" applyBorder="1" applyAlignment="1" applyProtection="1">
      <alignment vertical="center"/>
      <protection locked="0"/>
    </xf>
    <xf numFmtId="0" fontId="17" fillId="0" borderId="0" xfId="0" applyFont="1" applyBorder="1" applyAlignment="1" applyProtection="1">
      <alignment vertical="center"/>
      <protection locked="0"/>
    </xf>
    <xf numFmtId="0" fontId="15" fillId="0" borderId="0" xfId="0" applyFont="1" applyBorder="1" applyAlignment="1" applyProtection="1">
      <alignment vertical="center"/>
      <protection locked="0"/>
    </xf>
    <xf numFmtId="0" fontId="18" fillId="0" borderId="0" xfId="0" applyFont="1" applyBorder="1" applyAlignment="1" applyProtection="1">
      <alignment vertical="center"/>
    </xf>
    <xf numFmtId="49" fontId="18" fillId="0" borderId="0" xfId="0" applyNumberFormat="1" applyFont="1" applyBorder="1" applyAlignment="1" applyProtection="1">
      <alignment vertical="center"/>
    </xf>
    <xf numFmtId="0" fontId="18" fillId="0" borderId="0" xfId="0" applyFont="1" applyBorder="1" applyAlignment="1" applyProtection="1">
      <alignment vertical="center" wrapText="1"/>
    </xf>
    <xf numFmtId="0" fontId="18" fillId="0" borderId="0" xfId="0" applyFont="1" applyBorder="1" applyAlignment="1" applyProtection="1">
      <alignment horizontal="left" vertical="center" wrapText="1"/>
    </xf>
    <xf numFmtId="0" fontId="18" fillId="0" borderId="0" xfId="0" applyFont="1" applyFill="1" applyBorder="1" applyAlignment="1" applyProtection="1">
      <alignment vertical="center"/>
    </xf>
    <xf numFmtId="0" fontId="15" fillId="0" borderId="0" xfId="0" applyFont="1" applyBorder="1" applyAlignment="1" applyProtection="1">
      <alignment horizontal="left" vertical="center"/>
    </xf>
    <xf numFmtId="0" fontId="19" fillId="0" borderId="0" xfId="0" applyFont="1" applyFill="1" applyBorder="1" applyAlignment="1" applyProtection="1">
      <alignment horizontal="left" vertical="center"/>
    </xf>
    <xf numFmtId="49" fontId="15" fillId="0" borderId="0" xfId="0" applyNumberFormat="1" applyFont="1" applyFill="1" applyBorder="1" applyAlignment="1" applyProtection="1">
      <alignment horizontal="center" vertical="center"/>
    </xf>
    <xf numFmtId="0" fontId="15" fillId="0" borderId="0" xfId="0" applyFont="1" applyFill="1" applyBorder="1" applyAlignment="1" applyProtection="1">
      <alignment vertical="center" wrapText="1"/>
    </xf>
    <xf numFmtId="0" fontId="15" fillId="0" borderId="0" xfId="0" applyFont="1" applyFill="1" applyBorder="1" applyAlignment="1" applyProtection="1">
      <alignment horizontal="left" vertical="center" wrapText="1"/>
    </xf>
    <xf numFmtId="0" fontId="15" fillId="7" borderId="0" xfId="0" applyFont="1" applyFill="1" applyBorder="1" applyAlignment="1" applyProtection="1">
      <alignment vertical="center"/>
    </xf>
    <xf numFmtId="0" fontId="15" fillId="0" borderId="0" xfId="0" applyFont="1" applyFill="1" applyBorder="1" applyAlignment="1" applyProtection="1">
      <alignment horizontal="center" vertical="center"/>
    </xf>
    <xf numFmtId="49" fontId="15" fillId="0" borderId="0" xfId="0" applyNumberFormat="1" applyFont="1" applyFill="1" applyBorder="1" applyAlignment="1" applyProtection="1">
      <alignment horizontal="left" vertical="center"/>
    </xf>
    <xf numFmtId="0" fontId="20" fillId="7" borderId="0" xfId="1" applyFont="1" applyFill="1" applyBorder="1" applyAlignment="1" applyProtection="1">
      <alignment vertical="center"/>
    </xf>
    <xf numFmtId="0" fontId="15" fillId="2" borderId="0" xfId="0" applyFont="1" applyFill="1" applyBorder="1" applyAlignment="1" applyProtection="1">
      <alignment horizontal="left" vertical="center"/>
    </xf>
    <xf numFmtId="0" fontId="15" fillId="0" borderId="0" xfId="0" applyFont="1" applyFill="1" applyBorder="1" applyAlignment="1" applyProtection="1">
      <alignment horizontal="left" vertical="center"/>
    </xf>
    <xf numFmtId="0" fontId="22" fillId="0" borderId="0" xfId="0" applyFont="1" applyFill="1" applyBorder="1" applyAlignment="1" applyProtection="1">
      <alignment horizontal="left"/>
    </xf>
    <xf numFmtId="49" fontId="22" fillId="0" borderId="0" xfId="0" applyNumberFormat="1" applyFont="1" applyFill="1" applyBorder="1" applyAlignment="1" applyProtection="1">
      <alignment horizontal="left"/>
    </xf>
    <xf numFmtId="0" fontId="23"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wrapText="1"/>
    </xf>
    <xf numFmtId="0" fontId="17"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16" borderId="0" xfId="0" applyFont="1" applyFill="1" applyBorder="1" applyAlignment="1" applyProtection="1">
      <alignment vertical="center"/>
    </xf>
    <xf numFmtId="0" fontId="17" fillId="0" borderId="0" xfId="0" applyFont="1" applyFill="1" applyBorder="1" applyAlignment="1" applyProtection="1">
      <alignment horizontal="center" vertical="center"/>
      <protection locked="0"/>
    </xf>
    <xf numFmtId="0" fontId="15" fillId="16"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6" fillId="14" borderId="0" xfId="0" applyFont="1" applyFill="1" applyBorder="1" applyAlignment="1" applyProtection="1">
      <alignment vertical="center"/>
    </xf>
    <xf numFmtId="0" fontId="15"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center"/>
    </xf>
    <xf numFmtId="0" fontId="31" fillId="0" borderId="0" xfId="0" applyFont="1" applyBorder="1" applyAlignment="1" applyProtection="1">
      <alignment vertical="center"/>
    </xf>
    <xf numFmtId="0" fontId="19" fillId="0" borderId="0" xfId="0" applyFont="1" applyBorder="1" applyAlignment="1" applyProtection="1">
      <alignment horizontal="right"/>
    </xf>
    <xf numFmtId="0" fontId="32" fillId="0" borderId="0" xfId="0" applyFont="1" applyFill="1" applyBorder="1" applyAlignment="1" applyProtection="1">
      <alignment vertical="center" wrapText="1"/>
      <protection locked="0"/>
    </xf>
    <xf numFmtId="0" fontId="31" fillId="0" borderId="0" xfId="0" applyFont="1" applyBorder="1" applyAlignment="1" applyProtection="1">
      <alignment horizontal="left" vertical="center"/>
    </xf>
    <xf numFmtId="0" fontId="15" fillId="0" borderId="0" xfId="0" applyFont="1" applyFill="1" applyBorder="1" applyAlignment="1" applyProtection="1">
      <alignment horizontal="left"/>
    </xf>
    <xf numFmtId="0" fontId="15" fillId="0" borderId="0" xfId="0" applyFont="1" applyBorder="1" applyAlignment="1" applyProtection="1">
      <alignment horizontal="right"/>
    </xf>
    <xf numFmtId="0" fontId="41" fillId="0" borderId="0" xfId="0" applyFont="1" applyFill="1" applyBorder="1" applyAlignment="1" applyProtection="1">
      <alignment horizontal="left" wrapText="1"/>
    </xf>
    <xf numFmtId="0" fontId="15" fillId="0" borderId="0" xfId="0" applyFont="1" applyBorder="1" applyAlignment="1" applyProtection="1">
      <alignment horizontal="left" vertical="center"/>
      <protection locked="0"/>
    </xf>
    <xf numFmtId="0" fontId="31" fillId="0" borderId="0" xfId="0" applyFont="1" applyBorder="1" applyAlignment="1" applyProtection="1">
      <alignment horizontal="left" vertical="center"/>
      <protection locked="0"/>
    </xf>
    <xf numFmtId="0" fontId="31" fillId="0" borderId="0" xfId="0" applyFont="1" applyBorder="1" applyAlignment="1" applyProtection="1">
      <alignment vertical="center"/>
      <protection locked="0"/>
    </xf>
    <xf numFmtId="0" fontId="26" fillId="0" borderId="0" xfId="0" applyFont="1" applyBorder="1" applyAlignment="1" applyProtection="1">
      <alignment vertical="center"/>
      <protection locked="0"/>
    </xf>
    <xf numFmtId="0" fontId="17" fillId="15" borderId="0" xfId="0" applyFont="1" applyFill="1" applyBorder="1" applyAlignment="1" applyProtection="1">
      <alignment vertical="center"/>
      <protection locked="0"/>
    </xf>
    <xf numFmtId="0" fontId="15" fillId="15" borderId="0" xfId="0" applyFont="1" applyFill="1" applyBorder="1" applyAlignment="1" applyProtection="1">
      <alignment vertical="center"/>
      <protection locked="0"/>
    </xf>
    <xf numFmtId="0" fontId="15" fillId="0" borderId="2" xfId="0" applyFont="1" applyFill="1" applyBorder="1" applyAlignment="1" applyProtection="1">
      <alignment horizontal="center" vertical="center" wrapText="1"/>
    </xf>
    <xf numFmtId="49" fontId="15" fillId="0" borderId="2" xfId="0" applyNumberFormat="1" applyFont="1" applyBorder="1" applyAlignment="1" applyProtection="1">
      <alignment horizontal="left" vertical="center" wrapText="1" indent="2"/>
    </xf>
    <xf numFmtId="0" fontId="15" fillId="0" borderId="2" xfId="0" applyFont="1" applyFill="1" applyBorder="1" applyAlignment="1" applyProtection="1">
      <alignment horizontal="left" vertical="center" indent="1"/>
    </xf>
    <xf numFmtId="0" fontId="15" fillId="8" borderId="2" xfId="0" applyFont="1" applyFill="1" applyBorder="1" applyAlignment="1" applyProtection="1">
      <alignment horizontal="left" vertical="center" wrapText="1"/>
    </xf>
    <xf numFmtId="0" fontId="15" fillId="0" borderId="3" xfId="0" applyFont="1" applyFill="1" applyBorder="1" applyAlignment="1" applyProtection="1">
      <alignment horizontal="center" vertical="center" wrapText="1"/>
    </xf>
    <xf numFmtId="49" fontId="15" fillId="0" borderId="3" xfId="0" applyNumberFormat="1" applyFont="1" applyBorder="1" applyAlignment="1" applyProtection="1">
      <alignment horizontal="left" vertical="center" wrapText="1" indent="2"/>
    </xf>
    <xf numFmtId="0" fontId="15" fillId="0" borderId="3" xfId="0" applyFont="1" applyBorder="1" applyAlignment="1" applyProtection="1">
      <alignment horizontal="left" vertical="center" wrapText="1" indent="1"/>
    </xf>
    <xf numFmtId="0" fontId="15" fillId="8" borderId="3" xfId="0" applyFont="1" applyFill="1" applyBorder="1" applyAlignment="1" applyProtection="1">
      <alignment horizontal="left" vertical="center" wrapText="1"/>
    </xf>
    <xf numFmtId="0" fontId="15" fillId="0" borderId="3" xfId="0" applyFont="1" applyFill="1" applyBorder="1" applyAlignment="1" applyProtection="1">
      <alignment horizontal="left" vertical="center" indent="1"/>
    </xf>
    <xf numFmtId="0" fontId="15" fillId="0" borderId="3" xfId="0" applyFont="1" applyFill="1" applyBorder="1" applyAlignment="1" applyProtection="1">
      <alignment horizontal="left" vertical="center" wrapText="1" indent="1"/>
    </xf>
    <xf numFmtId="0" fontId="15" fillId="0" borderId="3" xfId="0" applyFont="1" applyBorder="1" applyAlignment="1" applyProtection="1">
      <alignment horizontal="left" vertical="center" indent="1"/>
    </xf>
    <xf numFmtId="0" fontId="15" fillId="0" borderId="3" xfId="0" applyFont="1" applyFill="1" applyBorder="1" applyAlignment="1" applyProtection="1">
      <alignment horizontal="center" vertical="center"/>
    </xf>
    <xf numFmtId="49" fontId="15" fillId="0" borderId="3" xfId="0" applyNumberFormat="1" applyFont="1" applyBorder="1" applyAlignment="1" applyProtection="1">
      <alignment horizontal="left" vertical="center" indent="2"/>
    </xf>
    <xf numFmtId="0" fontId="26" fillId="8" borderId="3" xfId="0" applyFont="1" applyFill="1" applyBorder="1" applyAlignment="1" applyProtection="1">
      <alignment horizontal="left" vertical="center" wrapText="1"/>
    </xf>
    <xf numFmtId="0" fontId="25" fillId="4" borderId="3" xfId="0" applyFont="1" applyFill="1" applyBorder="1" applyAlignment="1" applyProtection="1">
      <alignment vertical="center"/>
    </xf>
    <xf numFmtId="41" fontId="15" fillId="0" borderId="3" xfId="0" applyNumberFormat="1" applyFont="1" applyFill="1" applyBorder="1" applyAlignment="1" applyProtection="1">
      <alignment horizontal="left" vertical="center" wrapText="1"/>
      <protection hidden="1"/>
    </xf>
    <xf numFmtId="0" fontId="26" fillId="8" borderId="3"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xf>
    <xf numFmtId="49" fontId="15" fillId="0" borderId="4" xfId="0" applyNumberFormat="1" applyFont="1" applyBorder="1" applyAlignment="1" applyProtection="1">
      <alignment horizontal="left" vertical="center" indent="2"/>
    </xf>
    <xf numFmtId="0" fontId="26" fillId="8" borderId="4" xfId="0" applyFont="1" applyFill="1" applyBorder="1" applyAlignment="1" applyProtection="1">
      <alignment horizontal="center" vertical="center" wrapText="1"/>
    </xf>
    <xf numFmtId="41" fontId="15" fillId="0" borderId="4" xfId="0" applyNumberFormat="1" applyFont="1" applyFill="1" applyBorder="1" applyAlignment="1" applyProtection="1">
      <alignment horizontal="left" vertical="center" wrapText="1"/>
      <protection hidden="1"/>
    </xf>
    <xf numFmtId="49" fontId="15" fillId="0" borderId="2" xfId="0" applyNumberFormat="1" applyFont="1" applyBorder="1" applyAlignment="1" applyProtection="1">
      <alignment horizontal="center" vertical="center" wrapText="1"/>
    </xf>
    <xf numFmtId="0" fontId="15" fillId="0" borderId="2" xfId="0" applyFont="1" applyFill="1" applyBorder="1" applyAlignment="1" applyProtection="1">
      <alignment horizontal="left" vertical="center" wrapText="1" indent="1"/>
    </xf>
    <xf numFmtId="0" fontId="25" fillId="4" borderId="2" xfId="0" applyFont="1" applyFill="1" applyBorder="1" applyAlignment="1" applyProtection="1">
      <alignment vertical="center"/>
    </xf>
    <xf numFmtId="0" fontId="26" fillId="8" borderId="4" xfId="0" applyFont="1" applyFill="1" applyBorder="1" applyAlignment="1" applyProtection="1">
      <alignment horizontal="left" vertical="center" wrapText="1"/>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indent="1"/>
    </xf>
    <xf numFmtId="0" fontId="15" fillId="8" borderId="4" xfId="0" applyFont="1" applyFill="1" applyBorder="1" applyAlignment="1" applyProtection="1">
      <alignment horizontal="left" vertical="center" wrapText="1"/>
    </xf>
    <xf numFmtId="0" fontId="25" fillId="4" borderId="4" xfId="0" applyFont="1" applyFill="1" applyBorder="1" applyAlignment="1" applyProtection="1">
      <alignment vertical="center"/>
    </xf>
    <xf numFmtId="0" fontId="15" fillId="0" borderId="5"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49" fontId="15" fillId="0" borderId="1" xfId="0" applyNumberFormat="1" applyFont="1" applyBorder="1" applyAlignment="1" applyProtection="1">
      <alignment horizontal="left" vertical="center" wrapText="1" indent="2"/>
    </xf>
    <xf numFmtId="0" fontId="15" fillId="0" borderId="1" xfId="0" applyFont="1" applyFill="1" applyBorder="1" applyAlignment="1" applyProtection="1">
      <alignment horizontal="left" vertical="center" indent="1"/>
    </xf>
    <xf numFmtId="0" fontId="15" fillId="8" borderId="1" xfId="0" applyFont="1" applyFill="1" applyBorder="1" applyAlignment="1" applyProtection="1">
      <alignment horizontal="left" vertical="center" wrapText="1"/>
    </xf>
    <xf numFmtId="0" fontId="25" fillId="13" borderId="1" xfId="0" applyFont="1" applyFill="1" applyBorder="1" applyAlignment="1" applyProtection="1">
      <alignment vertical="center"/>
    </xf>
    <xf numFmtId="0" fontId="15" fillId="8" borderId="6" xfId="0" applyFont="1" applyFill="1" applyBorder="1" applyAlignment="1" applyProtection="1">
      <alignment horizontal="left" vertical="center" wrapText="1"/>
    </xf>
    <xf numFmtId="0" fontId="15" fillId="0" borderId="7" xfId="0" applyFont="1" applyFill="1" applyBorder="1" applyAlignment="1" applyProtection="1">
      <alignment horizontal="center" vertical="center" wrapText="1"/>
    </xf>
    <xf numFmtId="0" fontId="15" fillId="8" borderId="7" xfId="0" applyFont="1" applyFill="1" applyBorder="1" applyAlignment="1" applyProtection="1">
      <alignment horizontal="left" vertical="top" wrapText="1"/>
    </xf>
    <xf numFmtId="0" fontId="15" fillId="2" borderId="7" xfId="0" applyFont="1" applyFill="1" applyBorder="1" applyAlignment="1" applyProtection="1">
      <alignment horizontal="left" vertical="center" wrapText="1"/>
      <protection locked="0"/>
    </xf>
    <xf numFmtId="0" fontId="15" fillId="0" borderId="2" xfId="0" applyFont="1" applyBorder="1" applyAlignment="1" applyProtection="1">
      <alignment horizontal="left" vertical="center" wrapText="1" indent="1"/>
    </xf>
    <xf numFmtId="0" fontId="15" fillId="0" borderId="4" xfId="0" applyFont="1" applyFill="1" applyBorder="1" applyAlignment="1" applyProtection="1">
      <alignment horizontal="center" vertical="center" wrapText="1"/>
    </xf>
    <xf numFmtId="49" fontId="15" fillId="0" borderId="4" xfId="0" applyNumberFormat="1" applyFont="1" applyBorder="1" applyAlignment="1" applyProtection="1">
      <alignment horizontal="left" vertical="center" wrapText="1" indent="2"/>
    </xf>
    <xf numFmtId="0" fontId="15" fillId="0" borderId="4" xfId="0" applyFont="1" applyFill="1" applyBorder="1" applyAlignment="1" applyProtection="1">
      <alignment horizontal="left" vertical="center" indent="1"/>
    </xf>
    <xf numFmtId="0" fontId="15" fillId="0" borderId="5" xfId="0" applyFont="1" applyBorder="1" applyAlignment="1" applyProtection="1">
      <alignment horizontal="left" vertical="center" indent="1"/>
    </xf>
    <xf numFmtId="0" fontId="15" fillId="0" borderId="1" xfId="0" applyFont="1" applyFill="1" applyBorder="1" applyAlignment="1" applyProtection="1">
      <alignment horizontal="left" vertical="center" wrapText="1" indent="1"/>
    </xf>
    <xf numFmtId="0" fontId="15" fillId="2" borderId="1" xfId="0" applyFont="1" applyFill="1" applyBorder="1" applyAlignment="1" applyProtection="1">
      <alignment horizontal="left" vertical="center" wrapText="1"/>
      <protection locked="0"/>
    </xf>
    <xf numFmtId="0" fontId="15" fillId="0" borderId="2" xfId="0" applyFont="1" applyFill="1" applyBorder="1" applyAlignment="1" applyProtection="1">
      <alignment horizontal="center" vertical="center"/>
    </xf>
    <xf numFmtId="49" fontId="15" fillId="0" borderId="2" xfId="0" applyNumberFormat="1" applyFont="1" applyBorder="1" applyAlignment="1" applyProtection="1">
      <alignment horizontal="left" vertical="center" indent="2"/>
    </xf>
    <xf numFmtId="0" fontId="15" fillId="0" borderId="2" xfId="0" applyFont="1" applyBorder="1" applyAlignment="1" applyProtection="1">
      <alignment horizontal="left" vertical="center" indent="1"/>
    </xf>
    <xf numFmtId="0" fontId="15" fillId="15" borderId="2" xfId="0" applyFont="1" applyFill="1" applyBorder="1" applyAlignment="1" applyProtection="1">
      <alignment horizontal="center" vertical="center"/>
    </xf>
    <xf numFmtId="49" fontId="15" fillId="0" borderId="2" xfId="0" applyNumberFormat="1" applyFont="1" applyFill="1" applyBorder="1" applyAlignment="1" applyProtection="1">
      <alignment horizontal="left" vertical="center" indent="2"/>
    </xf>
    <xf numFmtId="0" fontId="15" fillId="0" borderId="1" xfId="0" applyFont="1" applyFill="1" applyBorder="1" applyAlignment="1" applyProtection="1">
      <alignment horizontal="center" vertical="center"/>
    </xf>
    <xf numFmtId="0" fontId="26" fillId="8" borderId="2" xfId="0" applyFont="1" applyFill="1" applyBorder="1" applyAlignment="1" applyProtection="1">
      <alignment horizontal="left" vertical="center" wrapText="1"/>
    </xf>
    <xf numFmtId="0" fontId="15" fillId="4" borderId="2" xfId="0" applyFont="1" applyFill="1" applyBorder="1" applyAlignment="1" applyProtection="1">
      <alignment horizontal="left" vertical="center" wrapText="1"/>
    </xf>
    <xf numFmtId="49" fontId="15" fillId="0" borderId="1" xfId="0" applyNumberFormat="1" applyFont="1" applyBorder="1" applyAlignment="1" applyProtection="1">
      <alignment horizontal="center" vertical="center" wrapText="1"/>
    </xf>
    <xf numFmtId="49" fontId="15" fillId="0" borderId="4" xfId="0" applyNumberFormat="1" applyFont="1" applyBorder="1" applyAlignment="1" applyProtection="1">
      <alignment horizontal="center" vertical="center" wrapText="1"/>
    </xf>
    <xf numFmtId="0" fontId="15" fillId="4" borderId="4" xfId="0" applyFont="1" applyFill="1" applyBorder="1" applyAlignment="1" applyProtection="1">
      <alignment vertical="center" wrapText="1"/>
    </xf>
    <xf numFmtId="0" fontId="15" fillId="8" borderId="2" xfId="0" applyFont="1" applyFill="1" applyBorder="1" applyAlignment="1" applyProtection="1">
      <alignment horizontal="center" vertical="center"/>
    </xf>
    <xf numFmtId="0" fontId="15" fillId="8" borderId="3" xfId="0" applyFont="1" applyFill="1" applyBorder="1" applyAlignment="1" applyProtection="1">
      <alignment horizontal="center" vertical="center"/>
    </xf>
    <xf numFmtId="41" fontId="15" fillId="2" borderId="3" xfId="0" applyNumberFormat="1" applyFont="1" applyFill="1" applyBorder="1" applyAlignment="1" applyProtection="1">
      <alignment horizontal="right" vertical="center"/>
      <protection locked="0"/>
    </xf>
    <xf numFmtId="41" fontId="15" fillId="2" borderId="3" xfId="0" applyNumberFormat="1" applyFont="1" applyFill="1" applyBorder="1" applyAlignment="1" applyProtection="1">
      <alignment vertical="center"/>
      <protection locked="0"/>
    </xf>
    <xf numFmtId="0" fontId="25" fillId="8" borderId="3" xfId="0" applyFont="1" applyFill="1" applyBorder="1" applyAlignment="1" applyProtection="1">
      <alignment horizontal="center" vertical="center"/>
    </xf>
    <xf numFmtId="41" fontId="15" fillId="0" borderId="3" xfId="0" applyNumberFormat="1" applyFont="1" applyFill="1" applyBorder="1" applyAlignment="1" applyProtection="1">
      <alignment horizontal="left" vertical="center"/>
      <protection hidden="1"/>
    </xf>
    <xf numFmtId="41" fontId="15" fillId="0" borderId="3" xfId="0" applyNumberFormat="1" applyFont="1" applyFill="1" applyBorder="1" applyAlignment="1" applyProtection="1">
      <alignment vertical="center"/>
      <protection hidden="1"/>
    </xf>
    <xf numFmtId="0" fontId="15" fillId="10" borderId="3" xfId="0" applyFont="1" applyFill="1" applyBorder="1" applyAlignment="1" applyProtection="1">
      <alignment horizontal="center" vertical="center"/>
    </xf>
    <xf numFmtId="41" fontId="15" fillId="4" borderId="3" xfId="0" applyNumberFormat="1" applyFont="1" applyFill="1" applyBorder="1" applyAlignment="1" applyProtection="1">
      <alignment horizontal="left" vertical="center"/>
      <protection hidden="1"/>
    </xf>
    <xf numFmtId="10" fontId="15" fillId="0" borderId="3" xfId="4" applyNumberFormat="1" applyFont="1" applyBorder="1" applyAlignment="1" applyProtection="1">
      <alignment vertical="center"/>
      <protection hidden="1"/>
    </xf>
    <xf numFmtId="0" fontId="15" fillId="8" borderId="4" xfId="0" applyFont="1" applyFill="1" applyBorder="1" applyAlignment="1" applyProtection="1">
      <alignment vertical="center" wrapText="1"/>
    </xf>
    <xf numFmtId="0" fontId="23" fillId="6" borderId="8"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xf>
    <xf numFmtId="0" fontId="23" fillId="6" borderId="9" xfId="0" applyFont="1" applyFill="1" applyBorder="1" applyAlignment="1" applyProtection="1">
      <alignment horizontal="center" vertical="center" wrapText="1"/>
    </xf>
    <xf numFmtId="0" fontId="24" fillId="9" borderId="10" xfId="0" applyFont="1" applyFill="1" applyBorder="1" applyAlignment="1" applyProtection="1">
      <alignment horizontal="center" vertical="center" wrapText="1"/>
    </xf>
    <xf numFmtId="0" fontId="24" fillId="9" borderId="11" xfId="0" applyFont="1" applyFill="1" applyBorder="1" applyAlignment="1" applyProtection="1">
      <alignment horizontal="center" vertical="center"/>
    </xf>
    <xf numFmtId="0" fontId="24" fillId="9" borderId="12" xfId="0" applyFont="1" applyFill="1" applyBorder="1" applyAlignment="1" applyProtection="1">
      <alignment horizontal="center" vertical="center"/>
    </xf>
    <xf numFmtId="0" fontId="23" fillId="6" borderId="13" xfId="0" applyFont="1" applyFill="1" applyBorder="1" applyAlignment="1" applyProtection="1">
      <alignment horizontal="center" vertical="center" wrapText="1"/>
    </xf>
    <xf numFmtId="49" fontId="23" fillId="6" borderId="14" xfId="0" applyNumberFormat="1" applyFont="1" applyFill="1" applyBorder="1" applyAlignment="1" applyProtection="1">
      <alignment horizontal="centerContinuous" vertical="center" wrapText="1"/>
    </xf>
    <xf numFmtId="0" fontId="23" fillId="6" borderId="15" xfId="0" applyFont="1" applyFill="1" applyBorder="1" applyAlignment="1" applyProtection="1">
      <alignment horizontal="centerContinuous" vertical="center"/>
    </xf>
    <xf numFmtId="0" fontId="23" fillId="6" borderId="10" xfId="0" applyFont="1" applyFill="1" applyBorder="1" applyAlignment="1" applyProtection="1">
      <alignment horizontal="centerContinuous" vertical="center" wrapText="1"/>
    </xf>
    <xf numFmtId="0" fontId="23" fillId="6" borderId="16" xfId="0" applyFont="1" applyFill="1" applyBorder="1" applyAlignment="1" applyProtection="1">
      <alignment horizontal="center" vertical="center"/>
    </xf>
    <xf numFmtId="49" fontId="23" fillId="6" borderId="11" xfId="0" applyNumberFormat="1" applyFont="1" applyFill="1" applyBorder="1" applyAlignment="1" applyProtection="1">
      <alignment horizontal="centerContinuous" vertical="center"/>
    </xf>
    <xf numFmtId="0" fontId="23" fillId="6" borderId="17" xfId="0" applyFont="1" applyFill="1" applyBorder="1" applyAlignment="1" applyProtection="1">
      <alignment horizontal="centerContinuous" vertical="center"/>
    </xf>
    <xf numFmtId="0" fontId="23" fillId="6" borderId="17" xfId="0" applyFont="1" applyFill="1" applyBorder="1" applyAlignment="1" applyProtection="1">
      <alignment horizontal="centerContinuous" vertical="center" wrapText="1"/>
    </xf>
    <xf numFmtId="0" fontId="24" fillId="9" borderId="17" xfId="0" applyFont="1" applyFill="1" applyBorder="1" applyAlignment="1" applyProtection="1">
      <alignment horizontal="center" vertical="center" wrapText="1"/>
    </xf>
    <xf numFmtId="0" fontId="23" fillId="0" borderId="18" xfId="0" applyFont="1" applyFill="1" applyBorder="1" applyAlignment="1" applyProtection="1">
      <alignment horizontal="center" vertical="center" wrapText="1"/>
    </xf>
    <xf numFmtId="49" fontId="23" fillId="6" borderId="11" xfId="0" applyNumberFormat="1" applyFont="1" applyFill="1" applyBorder="1" applyAlignment="1" applyProtection="1">
      <alignment horizontal="centerContinuous" vertical="center" wrapText="1"/>
    </xf>
    <xf numFmtId="0" fontId="23" fillId="6" borderId="10" xfId="0" applyFont="1" applyFill="1" applyBorder="1" applyAlignment="1" applyProtection="1">
      <alignment horizontal="center" vertical="center" wrapText="1"/>
    </xf>
    <xf numFmtId="0" fontId="23" fillId="6" borderId="10" xfId="0" applyFont="1" applyFill="1" applyBorder="1" applyAlignment="1" applyProtection="1">
      <alignment horizontal="center" vertical="center"/>
    </xf>
    <xf numFmtId="0" fontId="23" fillId="6" borderId="17" xfId="0" applyFont="1" applyFill="1" applyBorder="1" applyAlignment="1" applyProtection="1">
      <alignment horizontal="center" vertical="center" wrapText="1"/>
    </xf>
    <xf numFmtId="0" fontId="23" fillId="6" borderId="11" xfId="0" applyFont="1" applyFill="1" applyBorder="1" applyAlignment="1" applyProtection="1">
      <alignment horizontal="center" vertical="center" wrapText="1"/>
    </xf>
    <xf numFmtId="0" fontId="23" fillId="6" borderId="11" xfId="0" applyFont="1" applyFill="1" applyBorder="1" applyAlignment="1" applyProtection="1">
      <alignment horizontal="center" vertical="center"/>
    </xf>
    <xf numFmtId="41" fontId="15" fillId="2" borderId="2" xfId="0" applyNumberFormat="1" applyFont="1" applyFill="1" applyBorder="1" applyAlignment="1" applyProtection="1">
      <alignment horizontal="right" vertical="center"/>
      <protection locked="0"/>
    </xf>
    <xf numFmtId="41" fontId="15" fillId="2" borderId="2" xfId="0" applyNumberFormat="1" applyFont="1" applyFill="1" applyBorder="1" applyAlignment="1" applyProtection="1">
      <alignment horizontal="left" vertical="center"/>
      <protection locked="0"/>
    </xf>
    <xf numFmtId="41" fontId="15" fillId="2" borderId="3" xfId="0" applyNumberFormat="1" applyFont="1" applyFill="1" applyBorder="1" applyAlignment="1" applyProtection="1">
      <alignment horizontal="left" vertical="center"/>
      <protection locked="0"/>
    </xf>
    <xf numFmtId="41" fontId="15" fillId="0" borderId="3" xfId="0" applyNumberFormat="1" applyFont="1" applyFill="1" applyBorder="1" applyAlignment="1" applyProtection="1">
      <alignment horizontal="left" vertical="center"/>
    </xf>
    <xf numFmtId="12" fontId="15" fillId="0" borderId="3" xfId="0" applyNumberFormat="1" applyFont="1" applyFill="1" applyBorder="1" applyAlignment="1" applyProtection="1">
      <alignment horizontal="right" vertical="center"/>
      <protection hidden="1"/>
    </xf>
    <xf numFmtId="0" fontId="15" fillId="12" borderId="4" xfId="0" applyFont="1" applyFill="1" applyBorder="1" applyAlignment="1" applyProtection="1">
      <alignment horizontal="left" vertical="center" indent="1"/>
    </xf>
    <xf numFmtId="0" fontId="15" fillId="8"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protection hidden="1"/>
    </xf>
    <xf numFmtId="0" fontId="15" fillId="12" borderId="2" xfId="0" applyFont="1" applyFill="1" applyBorder="1" applyAlignment="1" applyProtection="1">
      <alignment horizontal="left" vertical="center" wrapText="1" indent="1"/>
    </xf>
    <xf numFmtId="0" fontId="25" fillId="8" borderId="2" xfId="0" applyFont="1" applyFill="1" applyBorder="1" applyAlignment="1" applyProtection="1">
      <alignment horizontal="center" vertical="center"/>
    </xf>
    <xf numFmtId="41" fontId="15" fillId="0" borderId="2" xfId="0" applyNumberFormat="1" applyFont="1" applyFill="1" applyBorder="1" applyAlignment="1" applyProtection="1">
      <alignment horizontal="left" vertical="center"/>
    </xf>
    <xf numFmtId="0" fontId="15" fillId="12" borderId="3" xfId="0" applyFont="1" applyFill="1" applyBorder="1" applyAlignment="1" applyProtection="1">
      <alignment horizontal="left" vertical="center" wrapText="1" indent="1"/>
    </xf>
    <xf numFmtId="0" fontId="23" fillId="11" borderId="4" xfId="0" applyFont="1" applyFill="1" applyBorder="1" applyAlignment="1" applyProtection="1">
      <alignment horizontal="left" vertical="center" indent="1"/>
    </xf>
    <xf numFmtId="0" fontId="25" fillId="8" borderId="4" xfId="0" applyFont="1" applyFill="1" applyBorder="1" applyAlignment="1" applyProtection="1">
      <alignment horizontal="center" vertical="center"/>
    </xf>
    <xf numFmtId="41" fontId="15" fillId="0" borderId="4" xfId="0" applyNumberFormat="1" applyFont="1" applyFill="1" applyBorder="1" applyAlignment="1" applyProtection="1">
      <alignment horizontal="left" vertical="center"/>
    </xf>
    <xf numFmtId="0" fontId="15" fillId="8" borderId="1" xfId="0" applyFont="1" applyFill="1" applyBorder="1" applyAlignment="1" applyProtection="1">
      <alignment horizontal="center" vertical="center"/>
    </xf>
    <xf numFmtId="14" fontId="15" fillId="2" borderId="1" xfId="0" applyNumberFormat="1" applyFont="1" applyFill="1" applyBorder="1" applyAlignment="1" applyProtection="1">
      <alignment horizontal="left" vertical="center"/>
      <protection locked="0"/>
    </xf>
    <xf numFmtId="0" fontId="15" fillId="0" borderId="2" xfId="0" applyFont="1" applyBorder="1" applyAlignment="1" applyProtection="1">
      <alignment horizontal="left" vertical="center" wrapText="1"/>
    </xf>
    <xf numFmtId="0" fontId="15" fillId="8" borderId="2" xfId="0" applyFont="1" applyFill="1" applyBorder="1" applyAlignment="1" applyProtection="1">
      <alignment vertical="center" wrapText="1"/>
    </xf>
    <xf numFmtId="0" fontId="15" fillId="8" borderId="5" xfId="0" applyFont="1" applyFill="1" applyBorder="1" applyAlignment="1" applyProtection="1">
      <alignment horizontal="center" vertical="center"/>
    </xf>
    <xf numFmtId="41" fontId="15" fillId="2" borderId="5" xfId="0" applyNumberFormat="1" applyFont="1" applyFill="1" applyBorder="1" applyAlignment="1" applyProtection="1">
      <alignment horizontal="right" vertical="center"/>
      <protection locked="0"/>
    </xf>
    <xf numFmtId="41" fontId="15" fillId="2" borderId="5" xfId="0" applyNumberFormat="1" applyFont="1" applyFill="1" applyBorder="1" applyAlignment="1" applyProtection="1">
      <alignment vertical="center"/>
      <protection locked="0"/>
    </xf>
    <xf numFmtId="41" fontId="15" fillId="2" borderId="4" xfId="0" applyNumberFormat="1" applyFont="1" applyFill="1" applyBorder="1" applyAlignment="1" applyProtection="1">
      <alignment horizontal="right" vertical="center"/>
      <protection locked="0"/>
    </xf>
    <xf numFmtId="41" fontId="15" fillId="2" borderId="4" xfId="0" applyNumberFormat="1" applyFont="1" applyFill="1" applyBorder="1" applyAlignment="1" applyProtection="1">
      <alignment vertical="center"/>
      <protection locked="0"/>
    </xf>
    <xf numFmtId="0" fontId="15" fillId="8" borderId="7" xfId="0" applyFont="1" applyFill="1" applyBorder="1" applyAlignment="1" applyProtection="1">
      <alignment vertical="center" wrapText="1"/>
    </xf>
    <xf numFmtId="41" fontId="15" fillId="0" borderId="2" xfId="0" applyNumberFormat="1" applyFont="1" applyBorder="1" applyAlignment="1" applyProtection="1">
      <alignment horizontal="left" vertical="center"/>
      <protection hidden="1"/>
    </xf>
    <xf numFmtId="41" fontId="15" fillId="0" borderId="2" xfId="0" applyNumberFormat="1" applyFont="1" applyBorder="1" applyAlignment="1" applyProtection="1">
      <alignment vertical="center"/>
      <protection hidden="1"/>
    </xf>
    <xf numFmtId="0" fontId="25" fillId="8" borderId="5" xfId="0" applyFont="1" applyFill="1" applyBorder="1" applyAlignment="1" applyProtection="1">
      <alignment horizontal="center" vertical="center"/>
    </xf>
    <xf numFmtId="0" fontId="25" fillId="8" borderId="4" xfId="0" applyFont="1" applyFill="1" applyBorder="1" applyAlignment="1" applyProtection="1">
      <alignment horizontal="center" vertical="center" wrapText="1"/>
    </xf>
    <xf numFmtId="41" fontId="15" fillId="0" borderId="4" xfId="0" applyNumberFormat="1" applyFont="1" applyFill="1" applyBorder="1" applyAlignment="1" applyProtection="1">
      <alignment vertical="center"/>
      <protection hidden="1"/>
    </xf>
    <xf numFmtId="41" fontId="15" fillId="0" borderId="2" xfId="0" applyNumberFormat="1" applyFont="1" applyFill="1" applyBorder="1" applyAlignment="1" applyProtection="1">
      <alignment horizontal="left" vertical="center"/>
      <protection hidden="1"/>
    </xf>
    <xf numFmtId="41" fontId="15" fillId="0" borderId="2" xfId="0" applyNumberFormat="1" applyFont="1" applyFill="1" applyBorder="1" applyAlignment="1" applyProtection="1">
      <alignment vertical="center"/>
      <protection hidden="1"/>
    </xf>
    <xf numFmtId="0" fontId="15" fillId="0" borderId="19" xfId="0" applyFont="1" applyFill="1" applyBorder="1" applyAlignment="1" applyProtection="1">
      <alignment horizontal="center" vertical="center"/>
    </xf>
    <xf numFmtId="0" fontId="15" fillId="3" borderId="19" xfId="0" applyFont="1" applyFill="1" applyBorder="1" applyAlignment="1" applyProtection="1">
      <alignment horizontal="left" vertical="center" indent="1"/>
    </xf>
    <xf numFmtId="0" fontId="15" fillId="8" borderId="19" xfId="0" applyFont="1" applyFill="1" applyBorder="1" applyAlignment="1" applyProtection="1">
      <alignment horizontal="center" vertical="center"/>
    </xf>
    <xf numFmtId="0" fontId="15" fillId="0" borderId="19" xfId="0" applyFont="1" applyFill="1" applyBorder="1" applyAlignment="1" applyProtection="1">
      <alignment horizontal="left" vertical="center"/>
      <protection hidden="1"/>
    </xf>
    <xf numFmtId="0" fontId="15" fillId="0" borderId="19" xfId="0" applyFont="1" applyFill="1" applyBorder="1" applyAlignment="1" applyProtection="1">
      <alignment vertical="center"/>
      <protection hidden="1"/>
    </xf>
    <xf numFmtId="0" fontId="15" fillId="3" borderId="4" xfId="0" applyFont="1" applyFill="1" applyBorder="1" applyAlignment="1" applyProtection="1">
      <alignment horizontal="left" vertical="center" indent="1"/>
    </xf>
    <xf numFmtId="41" fontId="15" fillId="0" borderId="5" xfId="0" applyNumberFormat="1" applyFont="1" applyFill="1" applyBorder="1" applyAlignment="1" applyProtection="1">
      <alignment horizontal="left" vertical="center"/>
    </xf>
    <xf numFmtId="0" fontId="15" fillId="0" borderId="20" xfId="0" applyFont="1" applyFill="1" applyBorder="1" applyAlignment="1" applyProtection="1">
      <alignment horizontal="center" vertical="center" wrapText="1"/>
    </xf>
    <xf numFmtId="0" fontId="15" fillId="3" borderId="5" xfId="0" applyFont="1" applyFill="1" applyBorder="1" applyAlignment="1" applyProtection="1">
      <alignment horizontal="left" vertical="center" wrapText="1" indent="1"/>
    </xf>
    <xf numFmtId="0" fontId="15" fillId="3" borderId="20" xfId="0" applyFont="1" applyFill="1" applyBorder="1" applyAlignment="1" applyProtection="1">
      <alignment horizontal="left" vertical="center" indent="1"/>
    </xf>
    <xf numFmtId="0" fontId="25" fillId="8" borderId="20" xfId="0" applyFont="1" applyFill="1" applyBorder="1" applyAlignment="1" applyProtection="1">
      <alignment horizontal="center" vertical="center"/>
    </xf>
    <xf numFmtId="41" fontId="15" fillId="0" borderId="20" xfId="0" applyNumberFormat="1" applyFont="1" applyFill="1" applyBorder="1" applyAlignment="1" applyProtection="1">
      <alignment horizontal="left" vertical="center"/>
    </xf>
    <xf numFmtId="0" fontId="15" fillId="0" borderId="0" xfId="0" applyFont="1" applyFill="1" applyBorder="1" applyAlignment="1" applyProtection="1">
      <alignment vertical="top" wrapText="1"/>
    </xf>
    <xf numFmtId="0" fontId="8" fillId="0" borderId="0" xfId="0" applyFont="1" applyAlignment="1">
      <alignment vertical="center" wrapText="1"/>
    </xf>
    <xf numFmtId="0" fontId="8" fillId="0" borderId="0" xfId="0" quotePrefix="1" applyFont="1">
      <alignment vertical="center"/>
    </xf>
    <xf numFmtId="12" fontId="15" fillId="0" borderId="3" xfId="0" applyNumberFormat="1" applyFont="1" applyFill="1" applyBorder="1" applyAlignment="1" applyProtection="1">
      <alignment horizontal="right" vertical="center" wrapText="1"/>
      <protection hidden="1"/>
    </xf>
    <xf numFmtId="0" fontId="9" fillId="17" borderId="0" xfId="0" applyFont="1" applyFill="1">
      <alignment vertical="center"/>
    </xf>
    <xf numFmtId="0" fontId="8" fillId="5" borderId="0" xfId="0" applyFont="1" applyFill="1">
      <alignment vertical="center"/>
    </xf>
    <xf numFmtId="0" fontId="11" fillId="5" borderId="0" xfId="0" applyFont="1" applyFill="1">
      <alignment vertical="center"/>
    </xf>
    <xf numFmtId="176" fontId="8" fillId="0" borderId="0" xfId="0" applyNumberFormat="1" applyFont="1">
      <alignment vertical="center"/>
    </xf>
    <xf numFmtId="177" fontId="8" fillId="0" borderId="0" xfId="0" applyNumberFormat="1" applyFont="1">
      <alignment vertical="center"/>
    </xf>
    <xf numFmtId="3" fontId="8" fillId="10" borderId="0" xfId="0" applyNumberFormat="1" applyFont="1" applyFill="1">
      <alignment vertical="center"/>
    </xf>
    <xf numFmtId="3" fontId="8" fillId="0" borderId="0" xfId="0" applyNumberFormat="1" applyFont="1" applyFill="1">
      <alignment vertical="center"/>
    </xf>
    <xf numFmtId="12" fontId="8" fillId="0" borderId="0" xfId="0" quotePrefix="1" applyNumberFormat="1" applyFont="1">
      <alignment vertical="center"/>
    </xf>
    <xf numFmtId="12" fontId="8" fillId="10" borderId="0" xfId="0" applyNumberFormat="1" applyFont="1" applyFill="1">
      <alignment vertical="center"/>
    </xf>
    <xf numFmtId="0" fontId="25" fillId="13" borderId="2" xfId="0" applyFont="1" applyFill="1" applyBorder="1" applyAlignment="1" applyProtection="1">
      <alignment vertical="center"/>
    </xf>
    <xf numFmtId="0" fontId="15" fillId="8" borderId="3" xfId="0" applyFont="1" applyFill="1" applyBorder="1" applyAlignment="1" applyProtection="1">
      <alignment horizontal="left" vertical="top" wrapText="1"/>
    </xf>
    <xf numFmtId="14" fontId="15" fillId="2" borderId="3" xfId="0" applyNumberFormat="1" applyFont="1" applyFill="1" applyBorder="1" applyAlignment="1" applyProtection="1">
      <alignment horizontal="left" vertical="center" wrapText="1"/>
      <protection locked="0"/>
    </xf>
    <xf numFmtId="0" fontId="15" fillId="8" borderId="2" xfId="0" applyFont="1" applyFill="1" applyBorder="1" applyAlignment="1" applyProtection="1">
      <alignment horizontal="left" vertical="top" wrapText="1"/>
    </xf>
    <xf numFmtId="0" fontId="15" fillId="4" borderId="2" xfId="0" applyFont="1" applyFill="1" applyBorder="1" applyAlignment="1" applyProtection="1">
      <alignment vertical="center" wrapText="1"/>
    </xf>
    <xf numFmtId="0" fontId="26" fillId="0" borderId="2" xfId="0" applyFont="1" applyFill="1" applyBorder="1" applyAlignment="1" applyProtection="1">
      <alignment horizontal="left" vertical="center" wrapText="1" indent="1"/>
    </xf>
    <xf numFmtId="0" fontId="26" fillId="0" borderId="3" xfId="0" applyFont="1" applyFill="1" applyBorder="1" applyAlignment="1" applyProtection="1">
      <alignment horizontal="left" vertical="center" wrapText="1" indent="1"/>
    </xf>
    <xf numFmtId="0" fontId="26" fillId="0" borderId="3" xfId="0" applyFont="1" applyBorder="1" applyAlignment="1" applyProtection="1">
      <alignment horizontal="left" vertical="center" wrapText="1" indent="1"/>
    </xf>
    <xf numFmtId="0" fontId="15" fillId="0" borderId="4" xfId="0" applyFont="1" applyBorder="1" applyAlignment="1" applyProtection="1">
      <alignment horizontal="left" vertical="center" wrapText="1" indent="1"/>
    </xf>
    <xf numFmtId="0" fontId="25" fillId="13" borderId="4" xfId="0" applyFont="1" applyFill="1" applyBorder="1" applyAlignment="1" applyProtection="1">
      <alignment vertical="center"/>
    </xf>
    <xf numFmtId="0" fontId="26" fillId="0" borderId="4" xfId="0" applyFont="1" applyBorder="1" applyAlignment="1" applyProtection="1">
      <alignment horizontal="left" vertical="center" wrapText="1" indent="1"/>
    </xf>
    <xf numFmtId="0" fontId="26" fillId="0" borderId="2" xfId="0" applyFont="1" applyFill="1" applyBorder="1" applyAlignment="1" applyProtection="1">
      <alignment vertical="center"/>
    </xf>
    <xf numFmtId="0" fontId="26" fillId="0" borderId="4" xfId="0" applyFont="1" applyFill="1" applyBorder="1" applyAlignment="1" applyProtection="1">
      <alignment vertical="center" wrapText="1"/>
    </xf>
    <xf numFmtId="0" fontId="26" fillId="0" borderId="3" xfId="0" applyFont="1" applyFill="1" applyBorder="1" applyAlignment="1" applyProtection="1">
      <alignment vertical="center"/>
    </xf>
    <xf numFmtId="0" fontId="26" fillId="0" borderId="2" xfId="0" applyFont="1" applyFill="1" applyBorder="1" applyAlignment="1" applyProtection="1">
      <alignment vertical="center" wrapText="1"/>
    </xf>
    <xf numFmtId="0" fontId="26" fillId="0" borderId="3" xfId="0" applyFont="1" applyFill="1" applyBorder="1" applyAlignment="1" applyProtection="1">
      <alignment vertical="center" wrapText="1"/>
    </xf>
    <xf numFmtId="0" fontId="26" fillId="0" borderId="1" xfId="0" applyFont="1" applyFill="1" applyBorder="1" applyAlignment="1" applyProtection="1">
      <alignment vertical="center" wrapText="1"/>
    </xf>
    <xf numFmtId="0" fontId="3" fillId="7" borderId="0" xfId="1" applyFill="1" applyBorder="1" applyAlignment="1" applyProtection="1">
      <alignment vertical="center"/>
    </xf>
    <xf numFmtId="178" fontId="15" fillId="2" borderId="1" xfId="0" applyNumberFormat="1" applyFont="1" applyFill="1" applyBorder="1" applyAlignment="1" applyProtection="1">
      <alignment horizontal="left" vertical="center" wrapText="1"/>
      <protection locked="0"/>
    </xf>
    <xf numFmtId="178" fontId="15" fillId="2" borderId="3" xfId="0" applyNumberFormat="1" applyFont="1" applyFill="1" applyBorder="1" applyAlignment="1" applyProtection="1">
      <alignment horizontal="left" vertical="center" wrapText="1"/>
      <protection locked="0"/>
    </xf>
    <xf numFmtId="0" fontId="26" fillId="0" borderId="4" xfId="0" applyFont="1" applyFill="1" applyBorder="1" applyAlignment="1" applyProtection="1">
      <alignment vertical="center"/>
    </xf>
    <xf numFmtId="0" fontId="15" fillId="2" borderId="2" xfId="0" applyFont="1" applyFill="1" applyBorder="1" applyAlignment="1" applyProtection="1">
      <alignment horizontal="left" vertical="center" wrapText="1"/>
      <protection locked="0"/>
    </xf>
    <xf numFmtId="0" fontId="15" fillId="2" borderId="3" xfId="0" applyFont="1" applyFill="1" applyBorder="1" applyAlignment="1" applyProtection="1">
      <alignment horizontal="left" vertical="center" wrapText="1"/>
      <protection locked="0"/>
    </xf>
    <xf numFmtId="0" fontId="24" fillId="9" borderId="11" xfId="0" applyFont="1" applyFill="1" applyBorder="1" applyAlignment="1" applyProtection="1">
      <alignment horizontal="center" vertical="center" wrapText="1"/>
    </xf>
    <xf numFmtId="0" fontId="15" fillId="4" borderId="2" xfId="0" applyFont="1" applyFill="1" applyBorder="1" applyAlignment="1" applyProtection="1">
      <alignment vertical="center"/>
    </xf>
    <xf numFmtId="0" fontId="24" fillId="9" borderId="9" xfId="0" applyFont="1" applyFill="1" applyBorder="1" applyAlignment="1" applyProtection="1">
      <alignment horizontal="center" vertical="center"/>
    </xf>
    <xf numFmtId="0" fontId="23" fillId="6" borderId="8" xfId="0" applyFont="1" applyFill="1" applyBorder="1" applyAlignment="1" applyProtection="1">
      <alignment horizontal="center" vertical="center"/>
    </xf>
    <xf numFmtId="0" fontId="15" fillId="6" borderId="11" xfId="0" applyFont="1" applyFill="1" applyBorder="1" applyAlignment="1" applyProtection="1">
      <alignment horizontal="center" vertical="center"/>
    </xf>
    <xf numFmtId="0" fontId="15" fillId="6" borderId="16" xfId="0" applyFont="1" applyFill="1" applyBorder="1" applyAlignment="1" applyProtection="1">
      <alignment horizontal="center" vertical="center"/>
    </xf>
    <xf numFmtId="0" fontId="34" fillId="2" borderId="2" xfId="0" applyFont="1"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15" fillId="5" borderId="21" xfId="0" applyFont="1" applyFill="1" applyBorder="1" applyAlignment="1" applyProtection="1">
      <alignment horizontal="left" vertical="top" wrapText="1"/>
    </xf>
    <xf numFmtId="0" fontId="15" fillId="5" borderId="18" xfId="0" applyFont="1" applyFill="1" applyBorder="1" applyAlignment="1" applyProtection="1">
      <alignment horizontal="left" vertical="top" wrapText="1"/>
    </xf>
    <xf numFmtId="0" fontId="15" fillId="5" borderId="22" xfId="0" applyFont="1" applyFill="1" applyBorder="1" applyAlignment="1" applyProtection="1">
      <alignment horizontal="left" vertical="top" wrapText="1"/>
    </xf>
    <xf numFmtId="0" fontId="15" fillId="5" borderId="23" xfId="0" applyFont="1" applyFill="1" applyBorder="1" applyAlignment="1" applyProtection="1">
      <alignment horizontal="left" vertical="top" wrapText="1"/>
    </xf>
    <xf numFmtId="0" fontId="15" fillId="5" borderId="0" xfId="0" applyFont="1" applyFill="1" applyBorder="1" applyAlignment="1" applyProtection="1">
      <alignment horizontal="left" vertical="top" wrapText="1"/>
    </xf>
    <xf numFmtId="0" fontId="15" fillId="5" borderId="24" xfId="0" applyFont="1" applyFill="1" applyBorder="1" applyAlignment="1" applyProtection="1">
      <alignment horizontal="left" vertical="top" wrapText="1"/>
    </xf>
    <xf numFmtId="0" fontId="15" fillId="5" borderId="25" xfId="0" applyFont="1" applyFill="1" applyBorder="1" applyAlignment="1" applyProtection="1">
      <alignment horizontal="left" vertical="top" wrapText="1"/>
    </xf>
    <xf numFmtId="0" fontId="15" fillId="5" borderId="26" xfId="0" applyFont="1" applyFill="1" applyBorder="1" applyAlignment="1" applyProtection="1">
      <alignment horizontal="left" vertical="top" wrapText="1"/>
    </xf>
    <xf numFmtId="0" fontId="15" fillId="5" borderId="27" xfId="0" applyFont="1" applyFill="1" applyBorder="1" applyAlignment="1" applyProtection="1">
      <alignment horizontal="left" vertical="top" wrapText="1"/>
    </xf>
    <xf numFmtId="0" fontId="15" fillId="2" borderId="3" xfId="0" applyFont="1" applyFill="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34"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4" fillId="4" borderId="4" xfId="0" applyFont="1" applyFill="1" applyBorder="1" applyAlignment="1">
      <alignment horizontal="left" vertical="center" wrapText="1"/>
    </xf>
    <xf numFmtId="0" fontId="0" fillId="4" borderId="4" xfId="0" applyFill="1" applyBorder="1" applyAlignment="1">
      <alignment horizontal="left" vertical="center" wrapText="1"/>
    </xf>
    <xf numFmtId="0" fontId="15" fillId="2" borderId="2" xfId="0" applyFont="1" applyFill="1" applyBorder="1" applyAlignment="1" applyProtection="1">
      <alignment vertical="center"/>
      <protection locked="0"/>
    </xf>
    <xf numFmtId="0" fontId="15" fillId="0" borderId="2" xfId="0" applyFont="1" applyBorder="1" applyAlignment="1" applyProtection="1">
      <alignment vertical="center"/>
      <protection locked="0"/>
    </xf>
    <xf numFmtId="0" fontId="15" fillId="2" borderId="3" xfId="0" applyFont="1" applyFill="1" applyBorder="1" applyAlignment="1" applyProtection="1">
      <alignment vertical="center"/>
      <protection locked="0"/>
    </xf>
    <xf numFmtId="0" fontId="15" fillId="0" borderId="3" xfId="0" applyFont="1" applyBorder="1" applyAlignment="1" applyProtection="1">
      <alignment vertical="center"/>
      <protection locked="0"/>
    </xf>
    <xf numFmtId="0" fontId="15" fillId="4" borderId="4" xfId="0" applyFont="1" applyFill="1" applyBorder="1" applyAlignment="1" applyProtection="1">
      <alignment vertical="center"/>
    </xf>
    <xf numFmtId="0" fontId="15" fillId="4" borderId="3" xfId="0" applyFont="1" applyFill="1" applyBorder="1" applyAlignment="1" applyProtection="1">
      <alignment vertical="center"/>
    </xf>
    <xf numFmtId="0" fontId="26" fillId="0" borderId="4" xfId="0" applyFont="1" applyFill="1" applyBorder="1" applyAlignment="1" applyProtection="1">
      <alignment vertical="center"/>
    </xf>
    <xf numFmtId="0" fontId="34" fillId="5" borderId="18" xfId="0" applyFont="1" applyFill="1" applyBorder="1" applyAlignment="1">
      <alignment horizontal="left" vertical="top" wrapText="1"/>
    </xf>
    <xf numFmtId="0" fontId="34" fillId="5" borderId="0" xfId="0" applyFont="1" applyFill="1" applyBorder="1" applyAlignment="1">
      <alignment horizontal="left" vertical="top" wrapText="1"/>
    </xf>
    <xf numFmtId="0" fontId="0" fillId="0" borderId="0" xfId="0" applyAlignment="1">
      <alignment vertical="center"/>
    </xf>
    <xf numFmtId="0" fontId="15" fillId="5" borderId="5" xfId="0" applyFont="1" applyFill="1" applyBorder="1" applyAlignment="1" applyProtection="1">
      <alignment vertical="center" wrapText="1"/>
    </xf>
    <xf numFmtId="0" fontId="15" fillId="5" borderId="5" xfId="0" applyFont="1" applyFill="1" applyBorder="1" applyAlignment="1" applyProtection="1">
      <alignment vertical="center"/>
    </xf>
    <xf numFmtId="0" fontId="15" fillId="5" borderId="3" xfId="0" applyFont="1" applyFill="1" applyBorder="1" applyAlignment="1" applyProtection="1">
      <alignment vertical="center"/>
    </xf>
    <xf numFmtId="0" fontId="15" fillId="5" borderId="4" xfId="0" applyFont="1" applyFill="1" applyBorder="1" applyAlignment="1" applyProtection="1">
      <alignment vertical="center"/>
    </xf>
    <xf numFmtId="0" fontId="34" fillId="4" borderId="4" xfId="0" applyFont="1" applyFill="1" applyBorder="1" applyAlignment="1" applyProtection="1">
      <alignment horizontal="left" vertical="center" wrapText="1"/>
    </xf>
    <xf numFmtId="0" fontId="0" fillId="4" borderId="4" xfId="0" applyFill="1" applyBorder="1" applyAlignment="1" applyProtection="1">
      <alignment horizontal="left" vertical="center" wrapText="1"/>
    </xf>
    <xf numFmtId="0" fontId="34" fillId="4" borderId="20" xfId="0" applyFont="1" applyFill="1" applyBorder="1" applyAlignment="1" applyProtection="1">
      <alignment horizontal="left" vertical="center" wrapText="1"/>
    </xf>
    <xf numFmtId="0" fontId="0" fillId="4" borderId="20" xfId="0" applyFill="1" applyBorder="1" applyAlignment="1" applyProtection="1">
      <alignment horizontal="left" vertical="center" wrapText="1"/>
    </xf>
    <xf numFmtId="0" fontId="24" fillId="9" borderId="9" xfId="0" applyFont="1" applyFill="1" applyBorder="1" applyAlignment="1" applyProtection="1">
      <alignment horizontal="center" vertical="center"/>
    </xf>
    <xf numFmtId="0" fontId="19" fillId="9" borderId="11" xfId="0" applyFont="1" applyFill="1" applyBorder="1" applyAlignment="1" applyProtection="1">
      <alignment horizontal="center" vertical="center"/>
    </xf>
    <xf numFmtId="0" fontId="19" fillId="9" borderId="16" xfId="0" applyFont="1" applyFill="1" applyBorder="1" applyAlignment="1" applyProtection="1">
      <alignment horizontal="center" vertical="center"/>
    </xf>
    <xf numFmtId="0" fontId="24" fillId="9" borderId="11" xfId="0" applyFont="1" applyFill="1" applyBorder="1" applyAlignment="1" applyProtection="1">
      <alignment horizontal="center" vertical="center" wrapText="1"/>
    </xf>
    <xf numFmtId="0" fontId="15" fillId="0" borderId="11" xfId="0" applyFont="1" applyBorder="1" applyAlignment="1" applyProtection="1">
      <alignment horizontal="center" vertical="center" wrapText="1"/>
    </xf>
    <xf numFmtId="0" fontId="26" fillId="2" borderId="3" xfId="0" applyFont="1" applyFill="1" applyBorder="1" applyAlignment="1" applyProtection="1">
      <alignment vertical="center"/>
      <protection locked="0"/>
    </xf>
    <xf numFmtId="0" fontId="26" fillId="0" borderId="3" xfId="0" applyFont="1" applyBorder="1" applyAlignment="1" applyProtection="1">
      <alignment vertical="center"/>
      <protection locked="0"/>
    </xf>
    <xf numFmtId="0" fontId="34" fillId="4" borderId="20" xfId="0" applyFont="1" applyFill="1" applyBorder="1" applyAlignment="1">
      <alignment horizontal="left" vertical="center" wrapText="1"/>
    </xf>
    <xf numFmtId="0" fontId="0" fillId="4" borderId="20" xfId="0" applyFill="1" applyBorder="1" applyAlignment="1">
      <alignment horizontal="left" vertical="center" wrapText="1"/>
    </xf>
    <xf numFmtId="0" fontId="15" fillId="4" borderId="20" xfId="0" applyFont="1" applyFill="1" applyBorder="1" applyAlignment="1" applyProtection="1">
      <alignment vertical="center"/>
    </xf>
    <xf numFmtId="0" fontId="15" fillId="4" borderId="2" xfId="0" applyFont="1" applyFill="1" applyBorder="1" applyAlignment="1" applyProtection="1">
      <alignment vertical="center"/>
    </xf>
    <xf numFmtId="0" fontId="15" fillId="5" borderId="3" xfId="0" applyFont="1" applyFill="1" applyBorder="1" applyAlignment="1" applyProtection="1">
      <alignment vertical="center" wrapText="1"/>
    </xf>
    <xf numFmtId="0" fontId="26" fillId="0" borderId="5" xfId="0" applyFont="1" applyFill="1" applyBorder="1" applyAlignment="1" applyProtection="1">
      <alignment vertical="center"/>
    </xf>
    <xf numFmtId="0" fontId="24" fillId="9" borderId="9" xfId="0" applyFont="1" applyFill="1" applyBorder="1" applyAlignment="1" applyProtection="1">
      <alignment horizontal="center" vertical="center" wrapText="1"/>
    </xf>
    <xf numFmtId="0" fontId="15" fillId="2" borderId="2" xfId="0" applyFont="1" applyFill="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16" xfId="0" applyFont="1" applyBorder="1" applyAlignment="1" applyProtection="1">
      <alignment horizontal="center" vertical="center" wrapText="1"/>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167640</xdr:colOff>
      <xdr:row>22</xdr:row>
      <xdr:rowOff>60513</xdr:rowOff>
    </xdr:from>
    <xdr:to>
      <xdr:col>28</xdr:col>
      <xdr:colOff>33179</xdr:colOff>
      <xdr:row>45</xdr:row>
      <xdr:rowOff>46971</xdr:rowOff>
    </xdr:to>
    <xdr:pic>
      <xdr:nvPicPr>
        <xdr:cNvPr id="2" name="図 1">
          <a:extLst>
            <a:ext uri="{FF2B5EF4-FFF2-40B4-BE49-F238E27FC236}">
              <a16:creationId xmlns:a16="http://schemas.microsoft.com/office/drawing/2014/main" id="{060C7EDA-B9CE-68DF-114B-2F9B42E6319A}"/>
            </a:ext>
          </a:extLst>
        </xdr:cNvPr>
        <xdr:cNvPicPr>
          <a:picLocks noChangeAspect="1"/>
        </xdr:cNvPicPr>
      </xdr:nvPicPr>
      <xdr:blipFill>
        <a:blip xmlns:r="http://schemas.openxmlformats.org/officeDocument/2006/relationships" r:embed="rId1"/>
        <a:stretch>
          <a:fillRect/>
        </a:stretch>
      </xdr:blipFill>
      <xdr:spPr>
        <a:xfrm>
          <a:off x="8686800" y="3748593"/>
          <a:ext cx="4643279" cy="3842178"/>
        </a:xfrm>
        <a:prstGeom prst="rect">
          <a:avLst/>
        </a:prstGeom>
      </xdr:spPr>
    </xdr:pic>
    <xdr:clientData/>
  </xdr:twoCellAnchor>
  <xdr:twoCellAnchor>
    <xdr:from>
      <xdr:col>18</xdr:col>
      <xdr:colOff>205740</xdr:colOff>
      <xdr:row>25</xdr:row>
      <xdr:rowOff>48700</xdr:rowOff>
    </xdr:from>
    <xdr:to>
      <xdr:col>29</xdr:col>
      <xdr:colOff>21166</xdr:colOff>
      <xdr:row>42</xdr:row>
      <xdr:rowOff>99060</xdr:rowOff>
    </xdr:to>
    <xdr:grpSp>
      <xdr:nvGrpSpPr>
        <xdr:cNvPr id="4" name="グループ化 3">
          <a:extLst>
            <a:ext uri="{FF2B5EF4-FFF2-40B4-BE49-F238E27FC236}">
              <a16:creationId xmlns:a16="http://schemas.microsoft.com/office/drawing/2014/main" id="{54A31775-7974-05CD-86B5-C3D80B1411DF}"/>
            </a:ext>
          </a:extLst>
        </xdr:cNvPr>
        <xdr:cNvGrpSpPr/>
      </xdr:nvGrpSpPr>
      <xdr:grpSpPr>
        <a:xfrm>
          <a:off x="10953750" y="4336855"/>
          <a:ext cx="2531956" cy="2959295"/>
          <a:chOff x="10877093" y="4239700"/>
          <a:chExt cx="2692433" cy="2892904"/>
        </a:xfrm>
      </xdr:grpSpPr>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877093" y="4239700"/>
            <a:ext cx="2692433" cy="97125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6AFE3940-C7E2-B2D3-B01F-A0B5D65A7156}"/>
              </a:ext>
            </a:extLst>
          </xdr:cNvPr>
          <xdr:cNvSpPr/>
        </xdr:nvSpPr>
        <xdr:spPr>
          <a:xfrm>
            <a:off x="10877093" y="5203207"/>
            <a:ext cx="2692433" cy="50360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E61EDF73-FB41-161A-A6F7-79CBED44FBC7}"/>
              </a:ext>
            </a:extLst>
          </xdr:cNvPr>
          <xdr:cNvSpPr/>
        </xdr:nvSpPr>
        <xdr:spPr>
          <a:xfrm>
            <a:off x="10877093" y="5713182"/>
            <a:ext cx="2692433" cy="94472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A416EFB5-2DE6-0A14-BA93-D6D7C730374F}"/>
              </a:ext>
            </a:extLst>
          </xdr:cNvPr>
          <xdr:cNvSpPr/>
        </xdr:nvSpPr>
        <xdr:spPr>
          <a:xfrm>
            <a:off x="10877093" y="6664272"/>
            <a:ext cx="2692433" cy="468332"/>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codeName="Sheet1">
    <tabColor rgb="FF002060"/>
  </sheetPr>
  <dimension ref="A1:U73"/>
  <sheetViews>
    <sheetView showGridLines="0" tabSelected="1" view="pageBreakPreview" zoomScaleNormal="100" zoomScaleSheetLayoutView="100" workbookViewId="0">
      <pane ySplit="10" topLeftCell="A23" activePane="bottomLeft" state="frozen"/>
      <selection pane="bottomLeft"/>
    </sheetView>
  </sheetViews>
  <sheetFormatPr defaultColWidth="9.109375" defaultRowHeight="15" x14ac:dyDescent="0.15"/>
  <cols>
    <col min="1" max="1" width="3.5546875" style="6" customWidth="1"/>
    <col min="2" max="2" width="10.6640625" style="7" customWidth="1"/>
    <col min="3" max="3" width="10.6640625" style="8" customWidth="1"/>
    <col min="4" max="4" width="40.6640625" style="9" customWidth="1"/>
    <col min="5" max="5" width="60.6640625" style="10" customWidth="1"/>
    <col min="6" max="6" width="75.6640625" style="46" customWidth="1"/>
    <col min="7" max="7" width="40.6640625" style="6" customWidth="1"/>
    <col min="8" max="8" width="11.5546875" style="45" customWidth="1"/>
    <col min="9" max="9" width="41.88671875" style="12" customWidth="1"/>
    <col min="10" max="10" width="9.109375" style="13" customWidth="1"/>
    <col min="11" max="17" width="9.109375" style="14" customWidth="1"/>
    <col min="18" max="16384" width="9.109375" style="14"/>
  </cols>
  <sheetData>
    <row r="1" spans="1:10" ht="12" customHeight="1" x14ac:dyDescent="0.15">
      <c r="F1" s="11"/>
      <c r="H1" s="6"/>
    </row>
    <row r="2" spans="1:10" ht="28.5" customHeight="1" x14ac:dyDescent="0.15">
      <c r="B2" s="15" t="s">
        <v>0</v>
      </c>
      <c r="C2" s="16"/>
      <c r="D2" s="15"/>
      <c r="E2" s="17"/>
      <c r="F2" s="18"/>
      <c r="G2" s="19"/>
      <c r="H2" s="6"/>
    </row>
    <row r="3" spans="1:10" x14ac:dyDescent="0.15">
      <c r="B3" s="20"/>
      <c r="F3" s="11"/>
      <c r="H3" s="6"/>
    </row>
    <row r="4" spans="1:10" x14ac:dyDescent="0.15">
      <c r="B4" s="21" t="s">
        <v>1</v>
      </c>
      <c r="C4" s="22"/>
      <c r="D4" s="6"/>
      <c r="E4" s="23"/>
      <c r="F4" s="24"/>
      <c r="G4" s="25" t="s">
        <v>2</v>
      </c>
      <c r="H4" s="6"/>
    </row>
    <row r="5" spans="1:10" x14ac:dyDescent="0.15">
      <c r="B5" s="26" t="s">
        <v>3</v>
      </c>
      <c r="C5" s="27" t="s">
        <v>4</v>
      </c>
      <c r="D5" s="6"/>
      <c r="E5" s="23"/>
      <c r="F5" s="24"/>
      <c r="G5" s="225" t="s">
        <v>5</v>
      </c>
      <c r="H5" s="6"/>
    </row>
    <row r="6" spans="1:10" x14ac:dyDescent="0.15">
      <c r="B6" s="26" t="s">
        <v>6</v>
      </c>
      <c r="C6" s="27" t="s">
        <v>7</v>
      </c>
      <c r="D6" s="6"/>
      <c r="E6" s="23"/>
      <c r="F6" s="24"/>
      <c r="G6" s="225" t="s">
        <v>8</v>
      </c>
      <c r="H6" s="6"/>
    </row>
    <row r="7" spans="1:10" x14ac:dyDescent="0.15">
      <c r="B7" s="26" t="s">
        <v>9</v>
      </c>
      <c r="C7" s="27" t="s">
        <v>10</v>
      </c>
      <c r="D7" s="6"/>
      <c r="E7" s="23"/>
      <c r="F7" s="24"/>
      <c r="G7" s="225" t="s">
        <v>11</v>
      </c>
      <c r="H7" s="6"/>
    </row>
    <row r="8" spans="1:10" x14ac:dyDescent="0.15">
      <c r="B8" s="29"/>
      <c r="C8" s="27" t="s">
        <v>12</v>
      </c>
      <c r="D8" s="6"/>
      <c r="E8" s="23"/>
      <c r="F8" s="24"/>
      <c r="G8" s="28"/>
      <c r="H8" s="6"/>
    </row>
    <row r="9" spans="1:10" x14ac:dyDescent="0.15">
      <c r="B9" s="30" t="s">
        <v>13</v>
      </c>
      <c r="C9" s="22"/>
      <c r="D9" s="6"/>
      <c r="E9" s="23"/>
      <c r="F9" s="24"/>
      <c r="H9" s="6"/>
    </row>
    <row r="10" spans="1:10" x14ac:dyDescent="0.15">
      <c r="B10" s="30" t="s">
        <v>14</v>
      </c>
      <c r="C10" s="22"/>
      <c r="D10" s="6"/>
      <c r="E10" s="23"/>
      <c r="F10" s="24"/>
      <c r="H10" s="6"/>
    </row>
    <row r="11" spans="1:10" ht="30" customHeight="1" x14ac:dyDescent="0.45">
      <c r="B11" s="31" t="s">
        <v>15</v>
      </c>
      <c r="C11" s="32"/>
      <c r="D11" s="33"/>
      <c r="E11" s="34"/>
      <c r="F11" s="11"/>
      <c r="H11" s="6"/>
    </row>
    <row r="12" spans="1:10" s="36" customFormat="1" ht="30" customHeight="1" x14ac:dyDescent="0.15">
      <c r="A12" s="26"/>
      <c r="B12" s="135" t="s">
        <v>16</v>
      </c>
      <c r="C12" s="136" t="s">
        <v>17</v>
      </c>
      <c r="D12" s="137"/>
      <c r="E12" s="138" t="s">
        <v>18</v>
      </c>
      <c r="F12" s="132" t="s">
        <v>19</v>
      </c>
      <c r="G12" s="139" t="s">
        <v>20</v>
      </c>
      <c r="H12" s="6"/>
      <c r="I12" s="12" t="s">
        <v>21</v>
      </c>
      <c r="J12" s="35"/>
    </row>
    <row r="13" spans="1:10" ht="20.100000000000001" customHeight="1" x14ac:dyDescent="0.15">
      <c r="B13" s="91" t="s">
        <v>22</v>
      </c>
      <c r="C13" s="92" t="s">
        <v>23</v>
      </c>
      <c r="D13" s="93" t="s">
        <v>24</v>
      </c>
      <c r="E13" s="94" t="s">
        <v>25</v>
      </c>
      <c r="F13" s="226"/>
      <c r="G13" s="95"/>
      <c r="H13" s="6"/>
      <c r="I13" s="12" t="s">
        <v>21</v>
      </c>
    </row>
    <row r="14" spans="1:10" ht="30" x14ac:dyDescent="0.15">
      <c r="B14" s="61" t="s">
        <v>3</v>
      </c>
      <c r="C14" s="62" t="s">
        <v>26</v>
      </c>
      <c r="D14" s="100" t="s">
        <v>27</v>
      </c>
      <c r="E14" s="96" t="s">
        <v>28</v>
      </c>
      <c r="F14" s="229"/>
      <c r="G14" s="219" t="s">
        <v>29</v>
      </c>
      <c r="H14" s="6"/>
      <c r="I14" s="12" t="s">
        <v>30</v>
      </c>
    </row>
    <row r="15" spans="1:10" ht="35.1" customHeight="1" x14ac:dyDescent="0.15">
      <c r="B15" s="101" t="s">
        <v>3</v>
      </c>
      <c r="C15" s="102" t="s">
        <v>31</v>
      </c>
      <c r="D15" s="103" t="s">
        <v>32</v>
      </c>
      <c r="E15" s="98"/>
      <c r="F15" s="86"/>
      <c r="G15" s="220" t="s">
        <v>33</v>
      </c>
      <c r="H15" s="6"/>
      <c r="I15" s="12" t="s">
        <v>30</v>
      </c>
    </row>
    <row r="16" spans="1:10" ht="35.1" customHeight="1" x14ac:dyDescent="0.15">
      <c r="B16" s="61" t="s">
        <v>9</v>
      </c>
      <c r="C16" s="62">
        <v>3</v>
      </c>
      <c r="D16" s="63" t="s">
        <v>34</v>
      </c>
      <c r="E16" s="211" t="s">
        <v>35</v>
      </c>
      <c r="F16" s="114"/>
      <c r="G16" s="212"/>
      <c r="H16" s="6"/>
    </row>
    <row r="17" spans="1:21" ht="45" x14ac:dyDescent="0.15">
      <c r="B17" s="65" t="s">
        <v>3</v>
      </c>
      <c r="C17" s="66" t="s">
        <v>36</v>
      </c>
      <c r="D17" s="69" t="s">
        <v>37</v>
      </c>
      <c r="E17" s="209" t="s">
        <v>38</v>
      </c>
      <c r="F17" s="227"/>
      <c r="G17" s="221" t="s">
        <v>39</v>
      </c>
      <c r="H17" s="6"/>
    </row>
    <row r="18" spans="1:21" ht="75" x14ac:dyDescent="0.15">
      <c r="B18" s="65" t="s">
        <v>22</v>
      </c>
      <c r="C18" s="66" t="s">
        <v>40</v>
      </c>
      <c r="D18" s="70" t="s">
        <v>41</v>
      </c>
      <c r="E18" s="68" t="s">
        <v>42</v>
      </c>
      <c r="F18" s="210"/>
      <c r="G18" s="221" t="s">
        <v>43</v>
      </c>
      <c r="H18" s="6"/>
      <c r="I18" s="12" t="s">
        <v>30</v>
      </c>
    </row>
    <row r="19" spans="1:21" ht="75" x14ac:dyDescent="0.15">
      <c r="B19" s="65" t="s">
        <v>22</v>
      </c>
      <c r="C19" s="66" t="s">
        <v>44</v>
      </c>
      <c r="D19" s="70" t="s">
        <v>45</v>
      </c>
      <c r="E19" s="68" t="s">
        <v>46</v>
      </c>
      <c r="F19" s="210"/>
      <c r="G19" s="221" t="s">
        <v>47</v>
      </c>
      <c r="H19" s="6"/>
    </row>
    <row r="20" spans="1:21" ht="48.75" customHeight="1" x14ac:dyDescent="0.15">
      <c r="B20" s="65" t="s">
        <v>3</v>
      </c>
      <c r="C20" s="66" t="s">
        <v>48</v>
      </c>
      <c r="D20" s="71" t="s">
        <v>49</v>
      </c>
      <c r="E20" s="68" t="s">
        <v>50</v>
      </c>
      <c r="F20" s="230"/>
      <c r="G20" s="221" t="s">
        <v>51</v>
      </c>
      <c r="H20" s="6"/>
      <c r="I20" s="12" t="s">
        <v>30</v>
      </c>
      <c r="J20" s="58"/>
      <c r="K20" s="58"/>
      <c r="L20" s="58"/>
      <c r="M20" s="58"/>
      <c r="N20" s="58"/>
      <c r="O20" s="58"/>
      <c r="P20" s="58"/>
      <c r="Q20" s="58"/>
      <c r="R20" s="58"/>
      <c r="S20" s="58"/>
      <c r="T20" s="58"/>
      <c r="U20" s="58"/>
    </row>
    <row r="21" spans="1:21" ht="76.5" customHeight="1" x14ac:dyDescent="0.15">
      <c r="B21" s="101" t="s">
        <v>3</v>
      </c>
      <c r="C21" s="102" t="s">
        <v>52</v>
      </c>
      <c r="D21" s="87" t="s">
        <v>53</v>
      </c>
      <c r="E21" s="88" t="s">
        <v>54</v>
      </c>
      <c r="F21" s="86"/>
      <c r="G21" s="228" t="s">
        <v>55</v>
      </c>
      <c r="H21" s="6"/>
      <c r="J21" s="58"/>
      <c r="K21" s="58"/>
      <c r="L21" s="58"/>
      <c r="M21" s="58"/>
      <c r="N21" s="58"/>
      <c r="O21" s="58"/>
      <c r="P21" s="58"/>
      <c r="Q21" s="58"/>
      <c r="R21" s="58"/>
      <c r="S21" s="58"/>
      <c r="T21" s="58"/>
      <c r="U21" s="58"/>
    </row>
    <row r="22" spans="1:21" ht="30" x14ac:dyDescent="0.15">
      <c r="B22" s="61" t="s">
        <v>3</v>
      </c>
      <c r="C22" s="62" t="s">
        <v>56</v>
      </c>
      <c r="D22" s="63" t="s">
        <v>57</v>
      </c>
      <c r="E22" s="211" t="s">
        <v>58</v>
      </c>
      <c r="F22" s="229"/>
      <c r="G22" s="222" t="s">
        <v>59</v>
      </c>
      <c r="H22" s="6"/>
      <c r="J22" s="58"/>
      <c r="K22" s="58"/>
      <c r="L22" s="58"/>
      <c r="M22" s="58"/>
      <c r="N22" s="58"/>
      <c r="O22" s="58"/>
      <c r="P22" s="58"/>
      <c r="Q22" s="58"/>
      <c r="R22" s="58"/>
      <c r="S22" s="58"/>
      <c r="T22" s="58"/>
      <c r="U22" s="58"/>
    </row>
    <row r="23" spans="1:21" ht="30" x14ac:dyDescent="0.15">
      <c r="B23" s="78" t="s">
        <v>3</v>
      </c>
      <c r="C23" s="79" t="s">
        <v>60</v>
      </c>
      <c r="D23" s="87" t="s">
        <v>61</v>
      </c>
      <c r="E23" s="85" t="s">
        <v>62</v>
      </c>
      <c r="F23" s="86"/>
      <c r="G23" s="228" t="s">
        <v>63</v>
      </c>
      <c r="H23" s="6"/>
      <c r="I23" s="12" t="s">
        <v>30</v>
      </c>
    </row>
    <row r="24" spans="1:21" s="60" customFormat="1" ht="50.1" customHeight="1" x14ac:dyDescent="0.15">
      <c r="A24" s="6"/>
      <c r="B24" s="110" t="s">
        <v>3</v>
      </c>
      <c r="C24" s="111" t="s">
        <v>64</v>
      </c>
      <c r="D24" s="63" t="s">
        <v>65</v>
      </c>
      <c r="E24" s="64" t="s">
        <v>66</v>
      </c>
      <c r="F24" s="229"/>
      <c r="G24" s="232"/>
      <c r="H24" s="6"/>
      <c r="I24" s="12" t="s">
        <v>30</v>
      </c>
      <c r="J24" s="59"/>
    </row>
    <row r="25" spans="1:21" ht="60" x14ac:dyDescent="0.15">
      <c r="B25" s="72" t="s">
        <v>3</v>
      </c>
      <c r="C25" s="73" t="s">
        <v>67</v>
      </c>
      <c r="D25" s="71" t="s">
        <v>68</v>
      </c>
      <c r="E25" s="68" t="s">
        <v>69</v>
      </c>
      <c r="F25" s="230"/>
      <c r="G25" s="223" t="s">
        <v>70</v>
      </c>
      <c r="H25" s="6"/>
    </row>
    <row r="26" spans="1:21" ht="53.25" customHeight="1" x14ac:dyDescent="0.15">
      <c r="B26" s="78" t="s">
        <v>3</v>
      </c>
      <c r="C26" s="79" t="s">
        <v>71</v>
      </c>
      <c r="D26" s="87" t="s">
        <v>72</v>
      </c>
      <c r="E26" s="88" t="s">
        <v>73</v>
      </c>
      <c r="F26" s="86"/>
      <c r="G26" s="228" t="s">
        <v>74</v>
      </c>
      <c r="H26" s="6"/>
    </row>
    <row r="27" spans="1:21" ht="27" customHeight="1" x14ac:dyDescent="0.15">
      <c r="A27" s="37"/>
      <c r="B27" s="107" t="s">
        <v>9</v>
      </c>
      <c r="C27" s="108" t="s">
        <v>75</v>
      </c>
      <c r="D27" s="109" t="s">
        <v>76</v>
      </c>
      <c r="E27" s="113" t="s">
        <v>77</v>
      </c>
      <c r="F27" s="114"/>
      <c r="G27" s="84"/>
      <c r="H27" s="6"/>
      <c r="I27" s="12" t="s">
        <v>30</v>
      </c>
      <c r="J27" s="38"/>
    </row>
    <row r="28" spans="1:21" ht="20.100000000000001" customHeight="1" x14ac:dyDescent="0.15">
      <c r="A28" s="37"/>
      <c r="B28" s="72" t="s">
        <v>9</v>
      </c>
      <c r="C28" s="73" t="s">
        <v>78</v>
      </c>
      <c r="D28" s="71" t="s">
        <v>79</v>
      </c>
      <c r="E28" s="74" t="s">
        <v>80</v>
      </c>
      <c r="F28" s="198" t="str">
        <f>メンテ用!$C$19</f>
        <v/>
      </c>
      <c r="G28" s="75"/>
      <c r="H28" s="6"/>
      <c r="J28" s="38"/>
    </row>
    <row r="29" spans="1:21" ht="20.100000000000001" customHeight="1" x14ac:dyDescent="0.15">
      <c r="A29" s="37"/>
      <c r="B29" s="72" t="s">
        <v>81</v>
      </c>
      <c r="C29" s="73" t="s">
        <v>82</v>
      </c>
      <c r="D29" s="71" t="s">
        <v>83</v>
      </c>
      <c r="E29" s="74" t="s">
        <v>80</v>
      </c>
      <c r="F29" s="76" t="str">
        <f>メンテ用!$C$20</f>
        <v/>
      </c>
      <c r="G29" s="75"/>
      <c r="H29" s="6"/>
      <c r="J29" s="38"/>
    </row>
    <row r="30" spans="1:21" ht="20.100000000000001" customHeight="1" x14ac:dyDescent="0.15">
      <c r="A30" s="37"/>
      <c r="B30" s="72" t="s">
        <v>84</v>
      </c>
      <c r="C30" s="73" t="s">
        <v>85</v>
      </c>
      <c r="D30" s="71" t="s">
        <v>86</v>
      </c>
      <c r="E30" s="77" t="s">
        <v>87</v>
      </c>
      <c r="F30" s="76">
        <f>事業計画書2!E95</f>
        <v>0</v>
      </c>
      <c r="G30" s="221" t="s">
        <v>88</v>
      </c>
      <c r="H30" s="6"/>
      <c r="I30" s="12" t="s">
        <v>30</v>
      </c>
      <c r="J30" s="38"/>
    </row>
    <row r="31" spans="1:21" ht="20.100000000000001" customHeight="1" x14ac:dyDescent="0.15">
      <c r="A31" s="37"/>
      <c r="B31" s="72" t="s">
        <v>84</v>
      </c>
      <c r="C31" s="73" t="s">
        <v>89</v>
      </c>
      <c r="D31" s="71" t="s">
        <v>90</v>
      </c>
      <c r="E31" s="77" t="s">
        <v>87</v>
      </c>
      <c r="F31" s="76">
        <f>事業計画書2!E96</f>
        <v>0</v>
      </c>
      <c r="G31" s="221" t="s">
        <v>91</v>
      </c>
      <c r="H31" s="6"/>
      <c r="I31" s="12" t="s">
        <v>30</v>
      </c>
    </row>
    <row r="32" spans="1:21" ht="20.100000000000001" customHeight="1" x14ac:dyDescent="0.15">
      <c r="A32" s="37"/>
      <c r="B32" s="78" t="s">
        <v>9</v>
      </c>
      <c r="C32" s="79" t="s">
        <v>92</v>
      </c>
      <c r="D32" s="87" t="s">
        <v>93</v>
      </c>
      <c r="E32" s="80" t="s">
        <v>87</v>
      </c>
      <c r="F32" s="81">
        <f>事業計画書2!E97</f>
        <v>0</v>
      </c>
      <c r="G32" s="228" t="s">
        <v>94</v>
      </c>
      <c r="H32" s="6"/>
      <c r="I32" s="12" t="s">
        <v>30</v>
      </c>
    </row>
    <row r="33" spans="1:10" ht="30" customHeight="1" x14ac:dyDescent="0.45">
      <c r="A33" s="37"/>
      <c r="B33" s="31" t="s">
        <v>95</v>
      </c>
      <c r="C33" s="32"/>
      <c r="D33" s="33"/>
      <c r="E33" s="34" t="s">
        <v>96</v>
      </c>
      <c r="F33" s="11"/>
      <c r="H33" s="6"/>
      <c r="I33" s="12" t="s">
        <v>30</v>
      </c>
    </row>
    <row r="34" spans="1:10" ht="30" customHeight="1" x14ac:dyDescent="0.15">
      <c r="A34" s="37"/>
      <c r="B34" s="135" t="s">
        <v>16</v>
      </c>
      <c r="C34" s="140" t="s">
        <v>97</v>
      </c>
      <c r="D34" s="141"/>
      <c r="E34" s="142" t="s">
        <v>18</v>
      </c>
      <c r="F34" s="143" t="s">
        <v>19</v>
      </c>
      <c r="G34" s="139" t="s">
        <v>20</v>
      </c>
      <c r="H34" s="6"/>
      <c r="I34" s="12" t="s">
        <v>30</v>
      </c>
    </row>
    <row r="35" spans="1:10" ht="200.1" customHeight="1" x14ac:dyDescent="0.15">
      <c r="B35" s="91" t="s">
        <v>3</v>
      </c>
      <c r="C35" s="115">
        <v>1</v>
      </c>
      <c r="D35" s="105" t="s">
        <v>98</v>
      </c>
      <c r="E35" s="94" t="s">
        <v>99</v>
      </c>
      <c r="F35" s="106"/>
      <c r="G35" s="224" t="s">
        <v>100</v>
      </c>
      <c r="H35" s="6"/>
      <c r="I35" s="12" t="s">
        <v>30</v>
      </c>
    </row>
    <row r="36" spans="1:10" ht="200.1" customHeight="1" x14ac:dyDescent="0.15">
      <c r="B36" s="91" t="s">
        <v>3</v>
      </c>
      <c r="C36" s="115" t="s">
        <v>26</v>
      </c>
      <c r="D36" s="105" t="s">
        <v>101</v>
      </c>
      <c r="E36" s="94" t="s">
        <v>102</v>
      </c>
      <c r="F36" s="106"/>
      <c r="G36" s="224" t="s">
        <v>103</v>
      </c>
      <c r="H36" s="6"/>
    </row>
    <row r="37" spans="1:10" ht="200.1" customHeight="1" x14ac:dyDescent="0.15">
      <c r="B37" s="91" t="s">
        <v>3</v>
      </c>
      <c r="C37" s="115" t="s">
        <v>104</v>
      </c>
      <c r="D37" s="105" t="s">
        <v>105</v>
      </c>
      <c r="E37" s="94" t="s">
        <v>106</v>
      </c>
      <c r="F37" s="106"/>
      <c r="G37" s="224" t="s">
        <v>107</v>
      </c>
      <c r="H37" s="6"/>
    </row>
    <row r="38" spans="1:10" ht="200.1" customHeight="1" x14ac:dyDescent="0.15">
      <c r="B38" s="91" t="s">
        <v>3</v>
      </c>
      <c r="C38" s="115" t="s">
        <v>36</v>
      </c>
      <c r="D38" s="105" t="s">
        <v>108</v>
      </c>
      <c r="E38" s="94" t="s">
        <v>109</v>
      </c>
      <c r="F38" s="106"/>
      <c r="G38" s="224" t="s">
        <v>110</v>
      </c>
      <c r="H38" s="6"/>
    </row>
    <row r="39" spans="1:10" ht="202.8" x14ac:dyDescent="0.15">
      <c r="B39" s="61" t="s">
        <v>3</v>
      </c>
      <c r="C39" s="82" t="s">
        <v>56</v>
      </c>
      <c r="D39" s="63" t="s">
        <v>111</v>
      </c>
      <c r="E39" s="64" t="s">
        <v>112</v>
      </c>
      <c r="F39" s="229"/>
      <c r="G39" s="212"/>
      <c r="H39" s="6"/>
      <c r="I39" s="12" t="s">
        <v>30</v>
      </c>
    </row>
    <row r="40" spans="1:10" ht="200.1" customHeight="1" x14ac:dyDescent="0.15">
      <c r="B40" s="101" t="s">
        <v>3</v>
      </c>
      <c r="C40" s="116" t="s">
        <v>60</v>
      </c>
      <c r="D40" s="103" t="s">
        <v>113</v>
      </c>
      <c r="E40" s="85" t="s">
        <v>114</v>
      </c>
      <c r="F40" s="86"/>
      <c r="G40" s="117"/>
      <c r="H40" s="6"/>
      <c r="I40" s="12" t="s">
        <v>30</v>
      </c>
    </row>
    <row r="41" spans="1:10" ht="30" customHeight="1" x14ac:dyDescent="0.45">
      <c r="A41" s="37"/>
      <c r="B41" s="31" t="s">
        <v>115</v>
      </c>
      <c r="C41" s="32"/>
      <c r="D41" s="33"/>
      <c r="E41" s="144"/>
      <c r="F41" s="144"/>
      <c r="H41" s="6"/>
      <c r="I41" s="12" t="s">
        <v>30</v>
      </c>
    </row>
    <row r="42" spans="1:10" s="36" customFormat="1" ht="30" customHeight="1" x14ac:dyDescent="0.15">
      <c r="A42" s="39"/>
      <c r="B42" s="135" t="s">
        <v>16</v>
      </c>
      <c r="C42" s="145" t="s">
        <v>17</v>
      </c>
      <c r="D42" s="141"/>
      <c r="E42" s="146" t="s">
        <v>18</v>
      </c>
      <c r="F42" s="132" t="s">
        <v>19</v>
      </c>
      <c r="G42" s="139" t="s">
        <v>20</v>
      </c>
      <c r="H42" s="6"/>
      <c r="I42" s="12" t="s">
        <v>30</v>
      </c>
      <c r="J42" s="35"/>
    </row>
    <row r="43" spans="1:10" ht="80.099999999999994" customHeight="1" x14ac:dyDescent="0.15">
      <c r="B43" s="61" t="s">
        <v>9</v>
      </c>
      <c r="C43" s="62">
        <v>1</v>
      </c>
      <c r="D43" s="213" t="s">
        <v>116</v>
      </c>
      <c r="E43" s="64" t="s">
        <v>117</v>
      </c>
      <c r="F43" s="114"/>
      <c r="G43" s="84"/>
      <c r="H43" s="6"/>
      <c r="I43" s="12" t="s">
        <v>30</v>
      </c>
    </row>
    <row r="44" spans="1:10" ht="80.099999999999994" customHeight="1" x14ac:dyDescent="0.15">
      <c r="B44" s="65" t="s">
        <v>3</v>
      </c>
      <c r="C44" s="66" t="s">
        <v>118</v>
      </c>
      <c r="D44" s="214" t="s">
        <v>119</v>
      </c>
      <c r="E44" s="68" t="s">
        <v>120</v>
      </c>
      <c r="F44" s="230"/>
      <c r="G44" s="223" t="s">
        <v>121</v>
      </c>
      <c r="H44" s="6"/>
    </row>
    <row r="45" spans="1:10" ht="150" x14ac:dyDescent="0.15">
      <c r="B45" s="65" t="s">
        <v>3</v>
      </c>
      <c r="C45" s="66" t="s">
        <v>122</v>
      </c>
      <c r="D45" s="215" t="s">
        <v>123</v>
      </c>
      <c r="E45" s="68" t="s">
        <v>124</v>
      </c>
      <c r="F45" s="230"/>
      <c r="G45" s="223" t="s">
        <v>125</v>
      </c>
      <c r="H45" s="6"/>
      <c r="I45" s="12" t="s">
        <v>30</v>
      </c>
    </row>
    <row r="46" spans="1:10" ht="66.75" customHeight="1" x14ac:dyDescent="0.15">
      <c r="B46" s="101" t="s">
        <v>3</v>
      </c>
      <c r="C46" s="102" t="s">
        <v>126</v>
      </c>
      <c r="D46" s="218" t="s">
        <v>127</v>
      </c>
      <c r="E46" s="88" t="s">
        <v>128</v>
      </c>
      <c r="F46" s="86"/>
      <c r="G46" s="220" t="s">
        <v>129</v>
      </c>
      <c r="H46" s="6"/>
      <c r="I46" s="12" t="s">
        <v>30</v>
      </c>
    </row>
    <row r="47" spans="1:10" ht="90" customHeight="1" x14ac:dyDescent="0.15">
      <c r="B47" s="61" t="s">
        <v>9</v>
      </c>
      <c r="C47" s="62" t="s">
        <v>26</v>
      </c>
      <c r="D47" s="213" t="s">
        <v>130</v>
      </c>
      <c r="E47" s="64" t="s">
        <v>131</v>
      </c>
      <c r="F47" s="114"/>
      <c r="G47" s="84"/>
      <c r="H47" s="6"/>
    </row>
    <row r="48" spans="1:10" ht="120" customHeight="1" x14ac:dyDescent="0.15">
      <c r="B48" s="65" t="s">
        <v>132</v>
      </c>
      <c r="C48" s="66" t="s">
        <v>31</v>
      </c>
      <c r="D48" s="215" t="s">
        <v>133</v>
      </c>
      <c r="E48" s="68" t="s">
        <v>134</v>
      </c>
      <c r="F48" s="230"/>
      <c r="G48" s="75"/>
      <c r="H48" s="6"/>
    </row>
    <row r="49" spans="1:10" ht="120" customHeight="1" x14ac:dyDescent="0.15">
      <c r="B49" s="65" t="s">
        <v>132</v>
      </c>
      <c r="C49" s="66" t="s">
        <v>135</v>
      </c>
      <c r="D49" s="215" t="s">
        <v>136</v>
      </c>
      <c r="E49" s="68" t="s">
        <v>137</v>
      </c>
      <c r="F49" s="230"/>
      <c r="G49" s="75"/>
      <c r="H49" s="6"/>
    </row>
    <row r="50" spans="1:10" ht="120" customHeight="1" x14ac:dyDescent="0.15">
      <c r="B50" s="65" t="s">
        <v>132</v>
      </c>
      <c r="C50" s="66" t="s">
        <v>138</v>
      </c>
      <c r="D50" s="215" t="s">
        <v>139</v>
      </c>
      <c r="E50" s="68" t="s">
        <v>140</v>
      </c>
      <c r="F50" s="230"/>
      <c r="G50" s="75"/>
      <c r="H50" s="6"/>
    </row>
    <row r="51" spans="1:10" ht="120" customHeight="1" x14ac:dyDescent="0.15">
      <c r="B51" s="65" t="s">
        <v>132</v>
      </c>
      <c r="C51" s="66" t="s">
        <v>141</v>
      </c>
      <c r="D51" s="215" t="s">
        <v>142</v>
      </c>
      <c r="E51" s="68" t="s">
        <v>143</v>
      </c>
      <c r="F51" s="230"/>
      <c r="G51" s="75"/>
      <c r="H51" s="6"/>
    </row>
    <row r="52" spans="1:10" ht="135" x14ac:dyDescent="0.15">
      <c r="B52" s="65" t="s">
        <v>132</v>
      </c>
      <c r="C52" s="66" t="s">
        <v>144</v>
      </c>
      <c r="D52" s="215" t="s">
        <v>145</v>
      </c>
      <c r="E52" s="68" t="s">
        <v>146</v>
      </c>
      <c r="F52" s="230"/>
      <c r="G52" s="75"/>
      <c r="H52" s="6"/>
    </row>
    <row r="53" spans="1:10" ht="120" customHeight="1" x14ac:dyDescent="0.15">
      <c r="B53" s="101" t="s">
        <v>132</v>
      </c>
      <c r="C53" s="102" t="s">
        <v>144</v>
      </c>
      <c r="D53" s="218" t="s">
        <v>147</v>
      </c>
      <c r="E53" s="88" t="s">
        <v>148</v>
      </c>
      <c r="F53" s="86"/>
      <c r="G53" s="89"/>
      <c r="H53" s="6"/>
    </row>
    <row r="54" spans="1:10" ht="99.9" customHeight="1" x14ac:dyDescent="0.15">
      <c r="B54" s="107" t="s">
        <v>6</v>
      </c>
      <c r="C54" s="108" t="s">
        <v>104</v>
      </c>
      <c r="D54" s="100" t="s">
        <v>149</v>
      </c>
      <c r="E54" s="64" t="s">
        <v>150</v>
      </c>
      <c r="F54" s="229"/>
      <c r="G54" s="208"/>
      <c r="H54" s="6"/>
      <c r="I54" s="12" t="s">
        <v>30</v>
      </c>
    </row>
    <row r="55" spans="1:10" ht="170.25" customHeight="1" x14ac:dyDescent="0.15">
      <c r="B55" s="78" t="s">
        <v>6</v>
      </c>
      <c r="C55" s="79" t="s">
        <v>36</v>
      </c>
      <c r="D55" s="216" t="s">
        <v>151</v>
      </c>
      <c r="E55" s="88" t="s">
        <v>152</v>
      </c>
      <c r="F55" s="86"/>
      <c r="G55" s="217"/>
      <c r="H55" s="6"/>
      <c r="I55" s="12" t="s">
        <v>30</v>
      </c>
    </row>
    <row r="56" spans="1:10" s="43" customFormat="1" x14ac:dyDescent="0.15">
      <c r="A56" s="6"/>
      <c r="B56" s="40" t="s">
        <v>21</v>
      </c>
      <c r="C56" s="40" t="s">
        <v>21</v>
      </c>
      <c r="D56" s="40" t="s">
        <v>21</v>
      </c>
      <c r="E56" s="40" t="s">
        <v>21</v>
      </c>
      <c r="F56" s="41" t="s">
        <v>21</v>
      </c>
      <c r="G56" s="40" t="s">
        <v>21</v>
      </c>
      <c r="H56" s="6"/>
      <c r="I56" s="12"/>
      <c r="J56" s="42"/>
    </row>
    <row r="57" spans="1:10" s="43" customFormat="1" x14ac:dyDescent="0.15">
      <c r="A57" s="6"/>
      <c r="B57" s="26" t="s">
        <v>153</v>
      </c>
      <c r="C57" s="22"/>
      <c r="D57" s="6"/>
      <c r="E57" s="23"/>
      <c r="F57" s="24"/>
      <c r="G57" s="6"/>
      <c r="H57" s="6"/>
      <c r="I57" s="12"/>
      <c r="J57" s="42"/>
    </row>
    <row r="58" spans="1:10" s="43" customFormat="1" x14ac:dyDescent="0.15">
      <c r="A58" s="6"/>
      <c r="B58" s="26"/>
      <c r="C58" s="22"/>
      <c r="D58" s="6"/>
      <c r="E58" s="23"/>
      <c r="F58" s="44"/>
      <c r="G58" s="6"/>
      <c r="H58" s="45"/>
      <c r="I58" s="12"/>
      <c r="J58" s="42"/>
    </row>
    <row r="59" spans="1:10" s="43" customFormat="1" x14ac:dyDescent="0.15">
      <c r="A59" s="6"/>
      <c r="B59" s="26"/>
      <c r="C59" s="22"/>
      <c r="D59" s="6"/>
      <c r="E59" s="23"/>
      <c r="F59" s="44"/>
      <c r="G59" s="6"/>
      <c r="H59" s="45"/>
      <c r="I59" s="12"/>
      <c r="J59" s="42"/>
    </row>
    <row r="60" spans="1:10" s="43" customFormat="1" x14ac:dyDescent="0.15">
      <c r="A60" s="6"/>
      <c r="B60" s="26"/>
      <c r="C60" s="22"/>
      <c r="D60" s="6"/>
      <c r="E60" s="23"/>
      <c r="F60" s="44"/>
      <c r="G60" s="6"/>
      <c r="H60" s="45"/>
      <c r="I60" s="12"/>
      <c r="J60" s="42"/>
    </row>
    <row r="61" spans="1:10" s="43" customFormat="1" x14ac:dyDescent="0.15">
      <c r="A61" s="6"/>
      <c r="B61" s="26"/>
      <c r="C61" s="22"/>
      <c r="D61" s="6"/>
      <c r="E61" s="23"/>
      <c r="F61" s="44"/>
      <c r="G61" s="6"/>
      <c r="H61" s="45"/>
      <c r="I61" s="12"/>
      <c r="J61" s="42"/>
    </row>
    <row r="62" spans="1:10" s="43" customFormat="1" x14ac:dyDescent="0.15">
      <c r="A62" s="6"/>
      <c r="B62" s="26"/>
      <c r="C62" s="22"/>
      <c r="D62" s="6"/>
      <c r="E62" s="23"/>
      <c r="F62" s="44"/>
      <c r="G62" s="6"/>
      <c r="H62" s="45"/>
      <c r="I62" s="12"/>
      <c r="J62" s="42"/>
    </row>
    <row r="63" spans="1:10" s="43" customFormat="1" x14ac:dyDescent="0.15">
      <c r="A63" s="6"/>
      <c r="B63" s="26"/>
      <c r="C63" s="22"/>
      <c r="D63" s="6"/>
      <c r="E63" s="23"/>
      <c r="F63" s="44"/>
      <c r="G63" s="6"/>
      <c r="H63" s="45"/>
      <c r="I63" s="12"/>
      <c r="J63" s="42"/>
    </row>
    <row r="64" spans="1:10" s="43" customFormat="1" x14ac:dyDescent="0.15">
      <c r="A64" s="6"/>
      <c r="B64" s="26"/>
      <c r="C64" s="22"/>
      <c r="D64" s="6"/>
      <c r="E64" s="23"/>
      <c r="F64" s="44"/>
      <c r="G64" s="6"/>
      <c r="H64" s="45"/>
      <c r="I64" s="12"/>
      <c r="J64" s="42"/>
    </row>
    <row r="65" spans="1:10" s="43" customFormat="1" x14ac:dyDescent="0.15">
      <c r="A65" s="6"/>
      <c r="B65" s="26"/>
      <c r="C65" s="22"/>
      <c r="D65" s="6"/>
      <c r="E65" s="23"/>
      <c r="F65" s="44"/>
      <c r="G65" s="6"/>
      <c r="H65" s="45"/>
      <c r="I65" s="12"/>
      <c r="J65" s="42"/>
    </row>
    <row r="66" spans="1:10" s="43" customFormat="1" x14ac:dyDescent="0.15">
      <c r="A66" s="6"/>
      <c r="B66" s="26"/>
      <c r="C66" s="22"/>
      <c r="D66" s="6"/>
      <c r="E66" s="23"/>
      <c r="F66" s="44"/>
      <c r="G66" s="6"/>
      <c r="H66" s="45"/>
      <c r="I66" s="12"/>
      <c r="J66" s="42"/>
    </row>
    <row r="67" spans="1:10" s="43" customFormat="1" x14ac:dyDescent="0.15">
      <c r="A67" s="6"/>
      <c r="B67" s="26"/>
      <c r="C67" s="22"/>
      <c r="D67" s="6"/>
      <c r="E67" s="23"/>
      <c r="F67" s="44"/>
      <c r="G67" s="6"/>
      <c r="H67" s="45"/>
      <c r="I67" s="12"/>
      <c r="J67" s="42"/>
    </row>
    <row r="68" spans="1:10" s="43" customFormat="1" x14ac:dyDescent="0.15">
      <c r="A68" s="6"/>
      <c r="B68" s="26"/>
      <c r="C68" s="22"/>
      <c r="D68" s="6"/>
      <c r="E68" s="23"/>
      <c r="F68" s="44"/>
      <c r="G68" s="6"/>
      <c r="H68" s="45"/>
      <c r="I68" s="12"/>
      <c r="J68" s="42"/>
    </row>
    <row r="69" spans="1:10" s="43" customFormat="1" x14ac:dyDescent="0.15">
      <c r="A69" s="6"/>
      <c r="B69" s="26"/>
      <c r="C69" s="22"/>
      <c r="D69" s="6"/>
      <c r="E69" s="23"/>
      <c r="F69" s="44"/>
      <c r="G69" s="6"/>
      <c r="H69" s="45"/>
      <c r="I69" s="12"/>
      <c r="J69" s="42"/>
    </row>
    <row r="70" spans="1:10" s="43" customFormat="1" x14ac:dyDescent="0.15">
      <c r="A70" s="6"/>
      <c r="B70" s="26"/>
      <c r="C70" s="22"/>
      <c r="D70" s="6"/>
      <c r="E70" s="23"/>
      <c r="F70" s="44"/>
      <c r="G70" s="6"/>
      <c r="H70" s="45"/>
      <c r="I70" s="12"/>
      <c r="J70" s="42"/>
    </row>
    <row r="71" spans="1:10" s="43" customFormat="1" x14ac:dyDescent="0.15">
      <c r="A71" s="6"/>
      <c r="B71" s="26"/>
      <c r="C71" s="22"/>
      <c r="D71" s="6"/>
      <c r="E71" s="23"/>
      <c r="F71" s="44"/>
      <c r="G71" s="6"/>
      <c r="H71" s="45"/>
      <c r="I71" s="12"/>
      <c r="J71" s="42"/>
    </row>
    <row r="72" spans="1:10" s="43" customFormat="1" x14ac:dyDescent="0.15">
      <c r="A72" s="6"/>
      <c r="B72" s="26"/>
      <c r="C72" s="22"/>
      <c r="D72" s="6"/>
      <c r="E72" s="23"/>
      <c r="F72" s="44"/>
      <c r="G72" s="6"/>
      <c r="H72" s="45"/>
      <c r="I72" s="12"/>
      <c r="J72" s="42"/>
    </row>
    <row r="73" spans="1:10" s="43" customFormat="1" x14ac:dyDescent="0.15">
      <c r="A73" s="6"/>
      <c r="B73" s="26"/>
      <c r="C73" s="22"/>
      <c r="D73" s="6"/>
      <c r="E73" s="23"/>
      <c r="F73" s="44"/>
      <c r="G73" s="6"/>
      <c r="H73" s="45"/>
      <c r="I73" s="12"/>
      <c r="J73" s="42"/>
    </row>
  </sheetData>
  <sheetProtection algorithmName="SHA-512" hashValue="bUOMapswt7EreI4CAlAH+nIvCD7Io1F0/A7w42vtz1U9zNExMO2eMHNm5eMu/S6m4UC97Z1z1QuZ9akdJ2T+1w==" saltValue="WTgvEImC6KpkGaQkfUzKgg=="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56:G56">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4">
    <dataValidation type="list" allowBlank="1" showInputMessage="1" showErrorMessage="1" sqref="F25" xr:uid="{78AA3081-EF0E-4A2B-A0FF-E7552964795B}">
      <formula1>"中小企業基本法上の小規模企業者に該当する, 中小企業基本法上の小規模企業者に該当しない"</formula1>
    </dataValidation>
    <dataValidation type="list" allowBlank="1" showInputMessage="1" showErrorMessage="1" sqref="F26" xr:uid="{43F2A455-C3E7-494B-8FD9-C78689FE8AC5}">
      <formula1>"賃上げを実施する,賃上げを実施しない"</formula1>
    </dataValidation>
    <dataValidation type="list" allowBlank="1" showInputMessage="1" showErrorMessage="1" sqref="F20" xr:uid="{A76355F5-3AE6-49F6-99D6-426257804DD1}">
      <formula1>"株式譲渡, 第三者割当増資, 株式交換, 吸収合併, 吸収分割, 事業譲渡"</formula1>
    </dataValidation>
    <dataValidation type="list" allowBlank="1" showInputMessage="1" showErrorMessage="1" sqref="F23" xr:uid="{B25BC15D-7BFF-435F-8A36-9AB16F7B31A8}">
      <formula1>"共同申請を行わない：承継者（法人/個人事業主）たる申請者が事業統合投資費用を負担する, 共同申請を行う：株式を取得した対象会社（子会社）が事業統合投資費用を負担する"</formula1>
    </dataValidation>
  </dataValidations>
  <hyperlinks>
    <hyperlink ref="G5" location="事業計画書1!B11" display="1.公募申請の概要" xr:uid="{2141E6E7-9CC9-42BC-B069-536621071240}"/>
    <hyperlink ref="G6" location="事業計画書1!B33" display="2.補助対象者の事業概要" xr:uid="{6F5AECBD-3500-4D48-999E-14837D648AB3}"/>
    <hyperlink ref="G7" location="事業計画書1!B41" display="3.事業統合投資等に係る取組の概要・詳細" xr:uid="{0721B5D8-4289-4065-8A5D-40E6F8BD5C58}"/>
  </hyperlinks>
  <pageMargins left="0.25" right="0.25" top="0.75" bottom="0.75" header="0.3" footer="0.3"/>
  <pageSetup paperSize="8" scale="51" orientation="landscape" r:id="rId1"/>
  <rowBreaks count="2" manualBreakCount="2">
    <brk id="32" max="7" man="1"/>
    <brk id="40" max="7" man="1"/>
  </rowBreaks>
  <ignoredErrors>
    <ignoredError sqref="C13 C33 C41:C43 C56 C22 C14 C15:C21 C23:C27 C47 C36:C40 C54:C5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codeName="Sheet2">
    <tabColor rgb="FF002060"/>
  </sheetPr>
  <dimension ref="A1:N99"/>
  <sheetViews>
    <sheetView showGridLines="0" view="pageBreakPreview" zoomScaleNormal="100" zoomScaleSheetLayoutView="100" workbookViewId="0"/>
  </sheetViews>
  <sheetFormatPr defaultColWidth="9.109375" defaultRowHeight="15" x14ac:dyDescent="0.15"/>
  <cols>
    <col min="1" max="1" width="3.5546875" style="6" customWidth="1"/>
    <col min="2" max="2" width="10.6640625" style="26" customWidth="1"/>
    <col min="3" max="4" width="25.6640625" style="9" customWidth="1"/>
    <col min="5" max="5" width="25.6640625" style="55" customWidth="1"/>
    <col min="6" max="10" width="25.6640625" style="14" customWidth="1"/>
    <col min="11" max="11" width="2.88671875" style="9" bestFit="1" customWidth="1"/>
    <col min="12" max="12" width="80" style="12" customWidth="1"/>
    <col min="13" max="13" width="22.88671875" style="12" customWidth="1"/>
    <col min="14" max="14" width="33.88671875" style="14" customWidth="1"/>
    <col min="15" max="16384" width="9.109375" style="14"/>
  </cols>
  <sheetData>
    <row r="1" spans="1:13" ht="12" customHeight="1" x14ac:dyDescent="0.15">
      <c r="E1" s="20"/>
      <c r="F1" s="9"/>
      <c r="G1" s="9"/>
      <c r="H1" s="9"/>
      <c r="I1" s="9"/>
      <c r="J1" s="9"/>
    </row>
    <row r="2" spans="1:13" ht="28.5" customHeight="1" x14ac:dyDescent="0.15">
      <c r="B2" s="15" t="s">
        <v>154</v>
      </c>
      <c r="C2" s="15"/>
      <c r="D2" s="15"/>
      <c r="E2" s="47"/>
      <c r="F2" s="15"/>
      <c r="G2" s="15"/>
      <c r="H2" s="9"/>
      <c r="I2" s="9"/>
      <c r="J2" s="9"/>
    </row>
    <row r="3" spans="1:13" x14ac:dyDescent="0.15">
      <c r="E3" s="20"/>
      <c r="F3" s="9"/>
      <c r="G3" s="9"/>
      <c r="H3" s="9"/>
      <c r="I3" s="9"/>
      <c r="J3" s="9"/>
    </row>
    <row r="4" spans="1:13" x14ac:dyDescent="0.15">
      <c r="B4" s="21" t="s">
        <v>155</v>
      </c>
      <c r="C4" s="22"/>
      <c r="D4" s="6"/>
      <c r="E4" s="24"/>
      <c r="F4" s="6"/>
      <c r="G4" s="6"/>
      <c r="H4" s="6"/>
      <c r="I4" s="25" t="s">
        <v>2</v>
      </c>
      <c r="J4" s="25"/>
      <c r="K4" s="25"/>
    </row>
    <row r="5" spans="1:13" x14ac:dyDescent="0.15">
      <c r="B5" s="26" t="s">
        <v>3</v>
      </c>
      <c r="C5" s="27" t="s">
        <v>4</v>
      </c>
      <c r="D5" s="6"/>
      <c r="E5" s="24"/>
      <c r="F5" s="6"/>
      <c r="G5" s="6"/>
      <c r="H5" s="6"/>
      <c r="I5" s="225" t="s">
        <v>156</v>
      </c>
      <c r="J5" s="25"/>
      <c r="K5" s="25"/>
    </row>
    <row r="6" spans="1:13" x14ac:dyDescent="0.15">
      <c r="B6" s="26" t="s">
        <v>6</v>
      </c>
      <c r="C6" s="27" t="s">
        <v>7</v>
      </c>
      <c r="D6" s="6"/>
      <c r="E6" s="24"/>
      <c r="F6" s="6"/>
      <c r="G6" s="6"/>
      <c r="H6" s="6"/>
      <c r="I6" s="225" t="s">
        <v>157</v>
      </c>
      <c r="J6" s="25"/>
      <c r="K6" s="25"/>
    </row>
    <row r="7" spans="1:13" x14ac:dyDescent="0.15">
      <c r="B7" s="26" t="s">
        <v>9</v>
      </c>
      <c r="C7" s="27" t="s">
        <v>10</v>
      </c>
      <c r="D7" s="6"/>
      <c r="E7" s="24"/>
      <c r="F7" s="6"/>
      <c r="G7" s="6"/>
      <c r="H7" s="6"/>
      <c r="I7" s="225" t="s">
        <v>158</v>
      </c>
      <c r="J7" s="25"/>
      <c r="K7" s="25"/>
    </row>
    <row r="8" spans="1:13" x14ac:dyDescent="0.15">
      <c r="B8" s="29"/>
      <c r="C8" s="27" t="s">
        <v>159</v>
      </c>
      <c r="D8" s="6"/>
      <c r="E8" s="24"/>
      <c r="F8" s="6"/>
      <c r="G8" s="6"/>
      <c r="H8" s="6"/>
      <c r="I8" s="225" t="s">
        <v>160</v>
      </c>
      <c r="J8" s="25"/>
      <c r="K8" s="25"/>
    </row>
    <row r="9" spans="1:13" x14ac:dyDescent="0.15">
      <c r="B9" s="30" t="s">
        <v>161</v>
      </c>
      <c r="C9" s="22"/>
      <c r="D9" s="6"/>
      <c r="E9" s="24"/>
      <c r="F9" s="6"/>
      <c r="G9" s="6"/>
      <c r="H9" s="6"/>
      <c r="I9" s="225" t="s">
        <v>162</v>
      </c>
      <c r="J9" s="25"/>
      <c r="K9" s="25"/>
    </row>
    <row r="10" spans="1:13" x14ac:dyDescent="0.15">
      <c r="B10" s="30" t="s">
        <v>14</v>
      </c>
      <c r="C10" s="22"/>
      <c r="D10" s="6"/>
      <c r="E10" s="24"/>
      <c r="F10" s="6"/>
      <c r="G10" s="6"/>
      <c r="H10" s="6"/>
      <c r="I10" s="28"/>
      <c r="J10" s="25"/>
      <c r="K10" s="25"/>
    </row>
    <row r="11" spans="1:13" ht="30" customHeight="1" x14ac:dyDescent="0.45">
      <c r="B11" s="31" t="s">
        <v>163</v>
      </c>
      <c r="C11" s="33"/>
      <c r="D11" s="34"/>
      <c r="E11" s="20"/>
      <c r="F11" s="9"/>
      <c r="G11" s="9"/>
      <c r="H11" s="9"/>
      <c r="I11" s="9"/>
      <c r="J11" s="49" t="s">
        <v>164</v>
      </c>
      <c r="L11" s="50"/>
    </row>
    <row r="12" spans="1:13" s="36" customFormat="1" ht="30" customHeight="1" x14ac:dyDescent="0.15">
      <c r="A12" s="26"/>
      <c r="B12" s="129" t="s">
        <v>16</v>
      </c>
      <c r="C12" s="130" t="s">
        <v>165</v>
      </c>
      <c r="D12" s="131" t="s">
        <v>18</v>
      </c>
      <c r="E12" s="132" t="s">
        <v>166</v>
      </c>
      <c r="F12" s="133" t="s">
        <v>167</v>
      </c>
      <c r="G12" s="233" t="s">
        <v>168</v>
      </c>
      <c r="H12" s="233" t="s">
        <v>169</v>
      </c>
      <c r="I12" s="233" t="s">
        <v>170</v>
      </c>
      <c r="J12" s="134" t="s">
        <v>171</v>
      </c>
      <c r="K12" s="51" t="s">
        <v>21</v>
      </c>
      <c r="L12" s="50"/>
      <c r="M12" s="12"/>
    </row>
    <row r="13" spans="1:13" ht="22.5" customHeight="1" x14ac:dyDescent="0.15">
      <c r="B13" s="91" t="s">
        <v>22</v>
      </c>
      <c r="C13" s="112" t="s">
        <v>172</v>
      </c>
      <c r="D13" s="166" t="s">
        <v>173</v>
      </c>
      <c r="E13" s="167"/>
      <c r="F13" s="167"/>
      <c r="G13" s="167"/>
      <c r="H13" s="167"/>
      <c r="I13" s="167"/>
      <c r="J13" s="167"/>
      <c r="K13" s="51" t="s">
        <v>21</v>
      </c>
    </row>
    <row r="14" spans="1:13" ht="300" x14ac:dyDescent="0.15">
      <c r="B14" s="61" t="s">
        <v>22</v>
      </c>
      <c r="C14" s="168" t="s">
        <v>174</v>
      </c>
      <c r="D14" s="169" t="s">
        <v>175</v>
      </c>
      <c r="E14" s="229"/>
      <c r="F14" s="229"/>
      <c r="G14" s="229"/>
      <c r="H14" s="229"/>
      <c r="I14" s="229"/>
      <c r="J14" s="229"/>
      <c r="K14" s="51" t="s">
        <v>21</v>
      </c>
    </row>
    <row r="15" spans="1:13" ht="63.75" customHeight="1" x14ac:dyDescent="0.15">
      <c r="B15" s="101" t="s">
        <v>6</v>
      </c>
      <c r="C15" s="78" t="s">
        <v>176</v>
      </c>
      <c r="D15" s="128" t="s">
        <v>177</v>
      </c>
      <c r="E15" s="86"/>
      <c r="F15" s="86"/>
      <c r="G15" s="86"/>
      <c r="H15" s="86"/>
      <c r="I15" s="86"/>
      <c r="J15" s="86"/>
      <c r="K15" s="51" t="s">
        <v>21</v>
      </c>
    </row>
    <row r="16" spans="1:13" ht="20.100000000000001" customHeight="1" x14ac:dyDescent="0.15">
      <c r="B16" s="90" t="s">
        <v>3</v>
      </c>
      <c r="C16" s="104" t="s">
        <v>178</v>
      </c>
      <c r="D16" s="170" t="s">
        <v>179</v>
      </c>
      <c r="E16" s="171"/>
      <c r="F16" s="172"/>
      <c r="G16" s="172"/>
      <c r="H16" s="172"/>
      <c r="I16" s="172"/>
      <c r="J16" s="172"/>
      <c r="K16" s="51" t="s">
        <v>21</v>
      </c>
    </row>
    <row r="17" spans="2:11" ht="20.100000000000001" customHeight="1" x14ac:dyDescent="0.15">
      <c r="B17" s="72" t="s">
        <v>3</v>
      </c>
      <c r="C17" s="71" t="s">
        <v>180</v>
      </c>
      <c r="D17" s="119" t="s">
        <v>181</v>
      </c>
      <c r="E17" s="120"/>
      <c r="F17" s="121"/>
      <c r="G17" s="121"/>
      <c r="H17" s="121"/>
      <c r="I17" s="121"/>
      <c r="J17" s="121"/>
      <c r="K17" s="51" t="s">
        <v>21</v>
      </c>
    </row>
    <row r="18" spans="2:11" ht="20.100000000000001" customHeight="1" x14ac:dyDescent="0.15">
      <c r="B18" s="72" t="s">
        <v>84</v>
      </c>
      <c r="C18" s="71" t="s">
        <v>182</v>
      </c>
      <c r="D18" s="122" t="s">
        <v>183</v>
      </c>
      <c r="E18" s="123">
        <f t="shared" ref="E18:J18" si="0">E16-E17</f>
        <v>0</v>
      </c>
      <c r="F18" s="124">
        <f t="shared" si="0"/>
        <v>0</v>
      </c>
      <c r="G18" s="124">
        <f t="shared" si="0"/>
        <v>0</v>
      </c>
      <c r="H18" s="124">
        <f t="shared" si="0"/>
        <v>0</v>
      </c>
      <c r="I18" s="124">
        <f t="shared" si="0"/>
        <v>0</v>
      </c>
      <c r="J18" s="124">
        <f t="shared" si="0"/>
        <v>0</v>
      </c>
      <c r="K18" s="51" t="s">
        <v>21</v>
      </c>
    </row>
    <row r="19" spans="2:11" ht="20.100000000000001" customHeight="1" x14ac:dyDescent="0.15">
      <c r="B19" s="72" t="s">
        <v>3</v>
      </c>
      <c r="C19" s="71" t="s">
        <v>184</v>
      </c>
      <c r="D19" s="119" t="s">
        <v>181</v>
      </c>
      <c r="E19" s="120"/>
      <c r="F19" s="121"/>
      <c r="G19" s="121"/>
      <c r="H19" s="121"/>
      <c r="I19" s="121"/>
      <c r="J19" s="121"/>
      <c r="K19" s="51" t="s">
        <v>21</v>
      </c>
    </row>
    <row r="20" spans="2:11" ht="20.100000000000001" customHeight="1" x14ac:dyDescent="0.15">
      <c r="B20" s="72" t="s">
        <v>3</v>
      </c>
      <c r="C20" s="71" t="s">
        <v>185</v>
      </c>
      <c r="D20" s="119" t="s">
        <v>181</v>
      </c>
      <c r="E20" s="120"/>
      <c r="F20" s="121"/>
      <c r="G20" s="121"/>
      <c r="H20" s="121"/>
      <c r="I20" s="121"/>
      <c r="J20" s="121"/>
      <c r="K20" s="51" t="s">
        <v>21</v>
      </c>
    </row>
    <row r="21" spans="2:11" ht="20.100000000000001" customHeight="1" x14ac:dyDescent="0.15">
      <c r="B21" s="72" t="s">
        <v>3</v>
      </c>
      <c r="C21" s="71" t="s">
        <v>186</v>
      </c>
      <c r="D21" s="119" t="s">
        <v>181</v>
      </c>
      <c r="E21" s="120"/>
      <c r="F21" s="121"/>
      <c r="G21" s="121"/>
      <c r="H21" s="121"/>
      <c r="I21" s="121"/>
      <c r="J21" s="121"/>
      <c r="K21" s="51" t="s">
        <v>21</v>
      </c>
    </row>
    <row r="22" spans="2:11" ht="20.100000000000001" customHeight="1" x14ac:dyDescent="0.15">
      <c r="B22" s="72" t="s">
        <v>84</v>
      </c>
      <c r="C22" s="125" t="s">
        <v>187</v>
      </c>
      <c r="D22" s="119" t="s">
        <v>188</v>
      </c>
      <c r="E22" s="123" t="str">
        <f>IF(E20&gt;E16,"×","〇")</f>
        <v>〇</v>
      </c>
      <c r="F22" s="124" t="str">
        <f t="shared" ref="F22:I22" si="1">IF(F20&gt;F16,"×","〇")</f>
        <v>〇</v>
      </c>
      <c r="G22" s="124" t="str">
        <f t="shared" si="1"/>
        <v>〇</v>
      </c>
      <c r="H22" s="124" t="str">
        <f t="shared" si="1"/>
        <v>〇</v>
      </c>
      <c r="I22" s="124" t="str">
        <f t="shared" si="1"/>
        <v>〇</v>
      </c>
      <c r="J22" s="124" t="str">
        <f>IF(J20&gt;J16,"×","〇")</f>
        <v>〇</v>
      </c>
      <c r="K22" s="51"/>
    </row>
    <row r="23" spans="2:11" ht="20.100000000000001" customHeight="1" x14ac:dyDescent="0.15">
      <c r="B23" s="72" t="s">
        <v>3</v>
      </c>
      <c r="C23" s="71" t="s">
        <v>189</v>
      </c>
      <c r="D23" s="119" t="s">
        <v>181</v>
      </c>
      <c r="E23" s="120"/>
      <c r="F23" s="121"/>
      <c r="G23" s="121"/>
      <c r="H23" s="121"/>
      <c r="I23" s="121"/>
      <c r="J23" s="121"/>
      <c r="K23" s="51"/>
    </row>
    <row r="24" spans="2:11" ht="20.100000000000001" customHeight="1" x14ac:dyDescent="0.15">
      <c r="B24" s="72" t="s">
        <v>84</v>
      </c>
      <c r="C24" s="71" t="s">
        <v>190</v>
      </c>
      <c r="D24" s="122" t="s">
        <v>191</v>
      </c>
      <c r="E24" s="123">
        <f>E25+E26</f>
        <v>0</v>
      </c>
      <c r="F24" s="124">
        <f t="shared" ref="F24:J24" si="2">F25+F26</f>
        <v>0</v>
      </c>
      <c r="G24" s="124">
        <f t="shared" si="2"/>
        <v>0</v>
      </c>
      <c r="H24" s="124">
        <f t="shared" si="2"/>
        <v>0</v>
      </c>
      <c r="I24" s="124">
        <f>I25+I26</f>
        <v>0</v>
      </c>
      <c r="J24" s="124">
        <f t="shared" si="2"/>
        <v>0</v>
      </c>
      <c r="K24" s="51" t="s">
        <v>21</v>
      </c>
    </row>
    <row r="25" spans="2:11" ht="20.100000000000001" customHeight="1" x14ac:dyDescent="0.15">
      <c r="B25" s="72" t="s">
        <v>3</v>
      </c>
      <c r="C25" s="71" t="s">
        <v>192</v>
      </c>
      <c r="D25" s="119" t="s">
        <v>181</v>
      </c>
      <c r="E25" s="120"/>
      <c r="F25" s="121"/>
      <c r="G25" s="121"/>
      <c r="H25" s="121"/>
      <c r="I25" s="121"/>
      <c r="J25" s="121"/>
      <c r="K25" s="51" t="s">
        <v>21</v>
      </c>
    </row>
    <row r="26" spans="2:11" ht="20.100000000000001" customHeight="1" x14ac:dyDescent="0.15">
      <c r="B26" s="78" t="s">
        <v>3</v>
      </c>
      <c r="C26" s="87" t="s">
        <v>193</v>
      </c>
      <c r="D26" s="157" t="s">
        <v>181</v>
      </c>
      <c r="E26" s="173"/>
      <c r="F26" s="174"/>
      <c r="G26" s="174"/>
      <c r="H26" s="174"/>
      <c r="I26" s="174"/>
      <c r="J26" s="174"/>
      <c r="K26" s="51" t="s">
        <v>21</v>
      </c>
    </row>
    <row r="27" spans="2:11" ht="20.100000000000001" customHeight="1" x14ac:dyDescent="0.15">
      <c r="B27" s="107" t="s">
        <v>9</v>
      </c>
      <c r="C27" s="109" t="s">
        <v>194</v>
      </c>
      <c r="D27" s="118" t="s">
        <v>195</v>
      </c>
      <c r="E27" s="176">
        <f>E20+E23+E24</f>
        <v>0</v>
      </c>
      <c r="F27" s="177">
        <f t="shared" ref="F27:J27" si="3">F20+F23+F24</f>
        <v>0</v>
      </c>
      <c r="G27" s="177">
        <f t="shared" si="3"/>
        <v>0</v>
      </c>
      <c r="H27" s="177">
        <f t="shared" si="3"/>
        <v>0</v>
      </c>
      <c r="I27" s="177">
        <f>I20+I23+I24</f>
        <v>0</v>
      </c>
      <c r="J27" s="177">
        <f t="shared" si="3"/>
        <v>0</v>
      </c>
      <c r="K27" s="51" t="s">
        <v>21</v>
      </c>
    </row>
    <row r="28" spans="2:11" ht="20.100000000000001" customHeight="1" x14ac:dyDescent="0.15">
      <c r="B28" s="72" t="s">
        <v>84</v>
      </c>
      <c r="C28" s="71" t="s">
        <v>196</v>
      </c>
      <c r="D28" s="122" t="s">
        <v>197</v>
      </c>
      <c r="E28" s="126"/>
      <c r="F28" s="127" cm="1">
        <f t="array" ref="F28">IF(F27="",0,IF($E$27&lt;0,"",IFERROR(_xlfn.IFS(AND($E$27&gt;0,F27&lt;0),(F27/$E$27)^(1/(2-1))-1,AND($E$27&lt;0,F27&lt;0),-((F27/$E$27)^(1/(2-1))-1),AND($E$27&gt;0,F27&gt;0),(F27/$E$27)^(1/(2-1))-1,OR($E$27=0,F27=0),0),0)))</f>
        <v>0</v>
      </c>
      <c r="G28" s="127" cm="1">
        <f t="array" ref="G28">IF(G27="",0,IF($E$27&lt;0,"",IFERROR(_xlfn.IFS(AND($E$27&gt;0,G27&lt;0),(G27/$E$27)^(1/(3-1))-1,AND($E$27&lt;0,G27&lt;0),-((G27/$E$27)^(1/(3-1))-1),AND($E$27&gt;0,G27&gt;0),(G27/$E$27)^(1/(3-1))-1,OR($E$27=0,G27=0),0),0)))</f>
        <v>0</v>
      </c>
      <c r="H28" s="127" cm="1">
        <f t="array" ref="H28">IF(H27="",0,IF($E$27&lt;0,"",IFERROR(_xlfn.IFS(AND($E$27&gt;0,H27&lt;0),(H27/$E$27)^(1/(4-1))-1,AND($E$27&lt;0,H27&lt;0),-((H27/$E$27)^(1/(4-1))-1),AND($E$27&gt;0,H27&gt;0),(H27/$E$27)^(1/(4-1))-1,OR($E$27=0,H27=0),0),0)))</f>
        <v>0</v>
      </c>
      <c r="I28" s="127" cm="1">
        <f t="array" ref="I28">IF(I27="",0,IF($E$27&lt;0,"",IFERROR(_xlfn.IFS(AND($E$27&gt;0,I27&lt;0),(I27/$E$27)^(1/(5-1))-1,AND($E$27&lt;0,I27&lt;0),-((I27/$E$27)^(1/(5-1))-1),AND($E$27&gt;0,I27&gt;0),(I27/$E$27)^(1/(5-1))-1,OR($E$27=0,I27=0),0),0)))</f>
        <v>0</v>
      </c>
      <c r="J28" s="127" cm="1">
        <f t="array" ref="J28">IF(J27="",0,IF($E$27&lt;0,"",IFERROR(_xlfn.IFS(AND($E$27&gt;0,J27&lt;0),(J27/$E$27)^(1/(6-1))-1,AND($E$27&lt;0,J27&lt;0),-((J27/$E$27)^(1/(6-1))-1),AND($E$27&gt;0,J27&gt;0),(J27/$E$27)^(1/(6-1))-1,OR($E$27=0,J27=0),0),0)))</f>
        <v>0</v>
      </c>
      <c r="K28" s="51" t="s">
        <v>21</v>
      </c>
    </row>
    <row r="29" spans="2:11" ht="60" x14ac:dyDescent="0.15">
      <c r="B29" s="72" t="s">
        <v>84</v>
      </c>
      <c r="C29" s="67" t="s">
        <v>198</v>
      </c>
      <c r="D29" s="122" t="s">
        <v>197</v>
      </c>
      <c r="E29" s="126"/>
      <c r="F29" s="127" cm="1">
        <f t="array" ref="F29">IF(F27="",0,IF($E$27&gt;0,"",IFERROR(_xlfn.IFS(AND(E27&gt;0,F27&lt;0),(F27-E27)/E27,AND(E27&lt;0,F27&gt;0),(F27-E27)/E27*-1,AND(E27&lt;0,F27&lt;0),(F27-E27)/E27*-1,AND(E27&gt;0,F27&gt;0),(F27-E27)/E27,OR(E27=0,F27=0),IF(F27&gt;0,1,0)),0)))</f>
        <v>0</v>
      </c>
      <c r="G29" s="127" cm="1">
        <f t="array" ref="G29">IF(G27="",0,IF($E$27&gt;0,"",IFERROR(_xlfn.IFS(AND(F27&gt;0,G27&lt;0),(G27-F27)/F27,AND(F27&lt;0,G27&gt;0),(G27-F27)/F27*-1,AND(F27&lt;0,G27&lt;0),(G27-F27)/F27*-1,AND(F27&gt;0,G27&gt;0),(G27-F27)/F27,OR(F27=0,G27=0),IF(G27&gt;0,1,0)),0)))</f>
        <v>0</v>
      </c>
      <c r="H29" s="127" cm="1">
        <f t="array" ref="H29">IF(H27="",0,IF($E$27&gt;0,"",IFERROR(_xlfn.IFS(AND(G27&gt;0,H27&lt;0),(H27-G27)/G27,AND(G27&lt;0,H27&gt;0),(H27-G27)/G27*-1,AND(G27&lt;0,H27&lt;0),(H27-G27)/G27*-1,AND(G27&gt;0,H27&gt;0),(H27-G27)/G27,OR(G27=0,H27=0),IF(H27&gt;0,1,0)),0)))</f>
        <v>0</v>
      </c>
      <c r="I29" s="127" cm="1">
        <f t="array" ref="I29">IF(I27="",0,IF($E$27&gt;0,"",IFERROR(_xlfn.IFS(AND(H27&gt;0,I27&lt;0),(I27-H27)/H27,AND(H27&lt;0,I27&gt;0),(I27-H27)/H27*-1,AND(H27&lt;0,I27&lt;0),(I27-H27)/H27*-1,AND(H27&gt;0,I27&gt;0),(I27-H27)/H27,OR(H27=0,I27=0),IF(I27&gt;0,1,0)),0)))</f>
        <v>0</v>
      </c>
      <c r="J29" s="127" cm="1">
        <f t="array" ref="J29">IF(J27="",0,IF($E$27&gt;0,"",IFERROR(_xlfn.IFS(AND(I27&gt;0,J27&lt;0),(J27-I27)/I27,AND(I27&lt;0,J27&gt;0),(J27-I27)/I27*-1,AND(I27&lt;0,J27&lt;0),(J27-I27)/I27*-1,AND(I27&gt;0,J27&gt;0),(J27-I27)/I27,OR(I27=0,J27=0),IF(J27&gt;0,1,0)),0)))</f>
        <v>0</v>
      </c>
      <c r="K29" s="51"/>
    </row>
    <row r="30" spans="2:11" ht="99.9" customHeight="1" x14ac:dyDescent="0.15">
      <c r="B30" s="97" t="s">
        <v>199</v>
      </c>
      <c r="C30" s="97" t="s">
        <v>200</v>
      </c>
      <c r="D30" s="175" t="s">
        <v>201</v>
      </c>
      <c r="E30" s="99"/>
      <c r="F30" s="99"/>
      <c r="G30" s="99"/>
      <c r="H30" s="99"/>
      <c r="I30" s="99"/>
      <c r="J30" s="99"/>
      <c r="K30" s="51" t="s">
        <v>21</v>
      </c>
    </row>
    <row r="31" spans="2:11" ht="30" customHeight="1" x14ac:dyDescent="0.45">
      <c r="B31" s="31" t="s">
        <v>202</v>
      </c>
      <c r="C31" s="33"/>
      <c r="D31" s="34"/>
      <c r="E31" s="20"/>
      <c r="F31" s="9"/>
      <c r="G31" s="9"/>
      <c r="H31" s="9"/>
      <c r="I31" s="9"/>
      <c r="J31" s="49" t="s">
        <v>164</v>
      </c>
      <c r="K31" s="51" t="s">
        <v>21</v>
      </c>
    </row>
    <row r="32" spans="2:11" ht="30" customHeight="1" x14ac:dyDescent="0.15">
      <c r="B32" s="129" t="s">
        <v>16</v>
      </c>
      <c r="C32" s="147" t="s">
        <v>165</v>
      </c>
      <c r="D32" s="148" t="s">
        <v>18</v>
      </c>
      <c r="E32" s="143" t="s">
        <v>203</v>
      </c>
      <c r="F32" s="133" t="s">
        <v>167</v>
      </c>
      <c r="G32" s="233" t="s">
        <v>168</v>
      </c>
      <c r="H32" s="233" t="s">
        <v>169</v>
      </c>
      <c r="I32" s="233" t="s">
        <v>170</v>
      </c>
      <c r="J32" s="134" t="s">
        <v>171</v>
      </c>
      <c r="K32" s="51" t="s">
        <v>21</v>
      </c>
    </row>
    <row r="33" spans="2:14" ht="20.100000000000001" customHeight="1" x14ac:dyDescent="0.15">
      <c r="B33" s="61" t="s">
        <v>199</v>
      </c>
      <c r="C33" s="63" t="s">
        <v>204</v>
      </c>
      <c r="D33" s="118" t="s">
        <v>181</v>
      </c>
      <c r="E33" s="151"/>
      <c r="F33" s="151"/>
      <c r="G33" s="151"/>
      <c r="H33" s="151"/>
      <c r="I33" s="151"/>
      <c r="J33" s="151"/>
      <c r="K33" s="51" t="s">
        <v>21</v>
      </c>
    </row>
    <row r="34" spans="2:14" ht="20.100000000000001" customHeight="1" x14ac:dyDescent="0.15">
      <c r="B34" s="65" t="s">
        <v>199</v>
      </c>
      <c r="C34" s="69" t="s">
        <v>205</v>
      </c>
      <c r="D34" s="119" t="s">
        <v>181</v>
      </c>
      <c r="E34" s="120"/>
      <c r="F34" s="120"/>
      <c r="G34" s="120"/>
      <c r="H34" s="120"/>
      <c r="I34" s="120"/>
      <c r="J34" s="120"/>
      <c r="K34" s="51" t="s">
        <v>21</v>
      </c>
    </row>
    <row r="35" spans="2:14" ht="20.100000000000001" customHeight="1" x14ac:dyDescent="0.15">
      <c r="B35" s="101" t="s">
        <v>84</v>
      </c>
      <c r="C35" s="103" t="s">
        <v>206</v>
      </c>
      <c r="D35" s="179" t="s">
        <v>183</v>
      </c>
      <c r="E35" s="158">
        <f>E33+E34</f>
        <v>0</v>
      </c>
      <c r="F35" s="180">
        <f t="shared" ref="F35:J35" si="4">F33+F34</f>
        <v>0</v>
      </c>
      <c r="G35" s="180">
        <f t="shared" si="4"/>
        <v>0</v>
      </c>
      <c r="H35" s="180">
        <f t="shared" si="4"/>
        <v>0</v>
      </c>
      <c r="I35" s="180">
        <f t="shared" si="4"/>
        <v>0</v>
      </c>
      <c r="J35" s="180">
        <f t="shared" si="4"/>
        <v>0</v>
      </c>
      <c r="K35" s="51" t="s">
        <v>21</v>
      </c>
    </row>
    <row r="36" spans="2:14" ht="20.100000000000001" customHeight="1" x14ac:dyDescent="0.15">
      <c r="B36" s="107" t="s">
        <v>84</v>
      </c>
      <c r="C36" s="83" t="s">
        <v>207</v>
      </c>
      <c r="D36" s="160" t="s">
        <v>183</v>
      </c>
      <c r="E36" s="181">
        <f>SUM(E37:E40)</f>
        <v>0</v>
      </c>
      <c r="F36" s="182">
        <f t="shared" ref="F36:J36" si="5">SUM(F37:F40)</f>
        <v>0</v>
      </c>
      <c r="G36" s="182">
        <f t="shared" si="5"/>
        <v>0</v>
      </c>
      <c r="H36" s="182">
        <f t="shared" si="5"/>
        <v>0</v>
      </c>
      <c r="I36" s="182">
        <f t="shared" si="5"/>
        <v>0</v>
      </c>
      <c r="J36" s="182">
        <f t="shared" si="5"/>
        <v>0</v>
      </c>
      <c r="K36" s="51" t="s">
        <v>21</v>
      </c>
    </row>
    <row r="37" spans="2:14" ht="20.100000000000001" customHeight="1" x14ac:dyDescent="0.15">
      <c r="B37" s="65" t="s">
        <v>199</v>
      </c>
      <c r="C37" s="71" t="s">
        <v>208</v>
      </c>
      <c r="D37" s="119" t="s">
        <v>179</v>
      </c>
      <c r="E37" s="120"/>
      <c r="F37" s="120"/>
      <c r="G37" s="120"/>
      <c r="H37" s="120"/>
      <c r="I37" s="120"/>
      <c r="J37" s="120"/>
      <c r="K37" s="51" t="s">
        <v>21</v>
      </c>
    </row>
    <row r="38" spans="2:14" ht="20.100000000000001" customHeight="1" x14ac:dyDescent="0.15">
      <c r="B38" s="65" t="s">
        <v>199</v>
      </c>
      <c r="C38" s="71" t="s">
        <v>209</v>
      </c>
      <c r="D38" s="119" t="s">
        <v>181</v>
      </c>
      <c r="E38" s="120"/>
      <c r="F38" s="120"/>
      <c r="G38" s="120"/>
      <c r="H38" s="120"/>
      <c r="I38" s="120"/>
      <c r="J38" s="120"/>
      <c r="K38" s="51" t="s">
        <v>21</v>
      </c>
    </row>
    <row r="39" spans="2:14" ht="20.100000000000001" customHeight="1" x14ac:dyDescent="0.15">
      <c r="B39" s="65" t="s">
        <v>199</v>
      </c>
      <c r="C39" s="71" t="s">
        <v>210</v>
      </c>
      <c r="D39" s="119" t="s">
        <v>181</v>
      </c>
      <c r="E39" s="120"/>
      <c r="F39" s="120"/>
      <c r="G39" s="120"/>
      <c r="H39" s="120"/>
      <c r="I39" s="120"/>
      <c r="J39" s="120"/>
      <c r="K39" s="51" t="s">
        <v>21</v>
      </c>
    </row>
    <row r="40" spans="2:14" ht="20.100000000000001" customHeight="1" x14ac:dyDescent="0.15">
      <c r="B40" s="101" t="s">
        <v>199</v>
      </c>
      <c r="C40" s="87" t="s">
        <v>211</v>
      </c>
      <c r="D40" s="157" t="s">
        <v>212</v>
      </c>
      <c r="E40" s="173"/>
      <c r="F40" s="173"/>
      <c r="G40" s="173"/>
      <c r="H40" s="173"/>
      <c r="I40" s="173"/>
      <c r="J40" s="173"/>
      <c r="K40" s="51" t="s">
        <v>21</v>
      </c>
    </row>
    <row r="41" spans="2:14" ht="20.100000000000001" customHeight="1" thickBot="1" x14ac:dyDescent="0.2">
      <c r="B41" s="183" t="s">
        <v>84</v>
      </c>
      <c r="C41" s="184" t="s">
        <v>213</v>
      </c>
      <c r="D41" s="185" t="s">
        <v>214</v>
      </c>
      <c r="E41" s="186" t="str">
        <f>IF(E35=E36,"一致","不一致")</f>
        <v>一致</v>
      </c>
      <c r="F41" s="187" t="str">
        <f t="shared" ref="F41:J41" si="6">IF(F35=F36,"一致","不一致")</f>
        <v>一致</v>
      </c>
      <c r="G41" s="187" t="str">
        <f t="shared" si="6"/>
        <v>一致</v>
      </c>
      <c r="H41" s="187" t="str">
        <f t="shared" si="6"/>
        <v>一致</v>
      </c>
      <c r="I41" s="187" t="str">
        <f t="shared" si="6"/>
        <v>一致</v>
      </c>
      <c r="J41" s="187" t="str">
        <f t="shared" si="6"/>
        <v>一致</v>
      </c>
      <c r="K41" s="51" t="s">
        <v>21</v>
      </c>
    </row>
    <row r="42" spans="2:14" ht="99.9" customHeight="1" x14ac:dyDescent="0.15">
      <c r="B42" s="97" t="s">
        <v>199</v>
      </c>
      <c r="C42" s="97" t="s">
        <v>215</v>
      </c>
      <c r="D42" s="175" t="s">
        <v>216</v>
      </c>
      <c r="E42" s="99"/>
      <c r="F42" s="99"/>
      <c r="G42" s="99"/>
      <c r="H42" s="99"/>
      <c r="I42" s="99"/>
      <c r="J42" s="99"/>
      <c r="K42" s="51" t="s">
        <v>21</v>
      </c>
    </row>
    <row r="43" spans="2:14" ht="30" customHeight="1" x14ac:dyDescent="0.45">
      <c r="B43" s="31" t="s">
        <v>217</v>
      </c>
      <c r="C43" s="33"/>
      <c r="D43" s="52" t="s">
        <v>218</v>
      </c>
      <c r="E43" s="20"/>
      <c r="F43" s="9"/>
      <c r="G43" s="9"/>
      <c r="H43" s="9"/>
      <c r="I43" s="9"/>
      <c r="J43" s="53"/>
      <c r="K43" s="51" t="s">
        <v>21</v>
      </c>
    </row>
    <row r="44" spans="2:14" ht="30" customHeight="1" x14ac:dyDescent="0.15">
      <c r="B44" s="129" t="s">
        <v>16</v>
      </c>
      <c r="C44" s="130" t="s">
        <v>165</v>
      </c>
      <c r="D44" s="146" t="s">
        <v>18</v>
      </c>
      <c r="E44" s="231" t="s">
        <v>219</v>
      </c>
      <c r="F44" s="285" t="s">
        <v>220</v>
      </c>
      <c r="G44" s="276"/>
      <c r="H44" s="272" t="s">
        <v>221</v>
      </c>
      <c r="I44" s="273"/>
      <c r="J44" s="274"/>
      <c r="K44" s="51" t="s">
        <v>21</v>
      </c>
      <c r="L44" s="234" t="s">
        <v>222</v>
      </c>
      <c r="M44" s="235"/>
      <c r="N44" s="236"/>
    </row>
    <row r="45" spans="2:14" ht="20.100000000000001" customHeight="1" x14ac:dyDescent="0.15">
      <c r="B45" s="61" t="s">
        <v>199</v>
      </c>
      <c r="C45" s="83" t="s">
        <v>223</v>
      </c>
      <c r="D45" s="118"/>
      <c r="E45" s="152"/>
      <c r="F45" s="286"/>
      <c r="G45" s="287"/>
      <c r="H45" s="237"/>
      <c r="I45" s="238"/>
      <c r="J45" s="238"/>
      <c r="K45" s="51" t="s">
        <v>21</v>
      </c>
      <c r="L45" s="261" t="s">
        <v>224</v>
      </c>
      <c r="M45" s="261"/>
      <c r="N45" s="261"/>
    </row>
    <row r="46" spans="2:14" ht="20.100000000000001" customHeight="1" x14ac:dyDescent="0.15">
      <c r="B46" s="65" t="s">
        <v>6</v>
      </c>
      <c r="C46" s="70" t="s">
        <v>225</v>
      </c>
      <c r="D46" s="119"/>
      <c r="E46" s="153"/>
      <c r="F46" s="248"/>
      <c r="G46" s="249"/>
      <c r="H46" s="250"/>
      <c r="I46" s="251"/>
      <c r="J46" s="251"/>
      <c r="K46" s="51" t="s">
        <v>21</v>
      </c>
      <c r="L46" s="262"/>
      <c r="M46" s="262"/>
      <c r="N46" s="262"/>
    </row>
    <row r="47" spans="2:14" ht="20.100000000000001" customHeight="1" x14ac:dyDescent="0.15">
      <c r="B47" s="65" t="s">
        <v>6</v>
      </c>
      <c r="C47" s="70" t="s">
        <v>226</v>
      </c>
      <c r="D47" s="119"/>
      <c r="E47" s="153"/>
      <c r="F47" s="248"/>
      <c r="G47" s="248"/>
      <c r="H47" s="250"/>
      <c r="I47" s="251"/>
      <c r="J47" s="251"/>
      <c r="K47" s="51" t="s">
        <v>21</v>
      </c>
      <c r="L47" s="262"/>
      <c r="M47" s="262"/>
      <c r="N47" s="262"/>
    </row>
    <row r="48" spans="2:14" ht="20.100000000000001" customHeight="1" x14ac:dyDescent="0.15">
      <c r="B48" s="65" t="s">
        <v>6</v>
      </c>
      <c r="C48" s="70" t="s">
        <v>227</v>
      </c>
      <c r="D48" s="119"/>
      <c r="E48" s="153"/>
      <c r="F48" s="248"/>
      <c r="G48" s="249"/>
      <c r="H48" s="250"/>
      <c r="I48" s="251"/>
      <c r="J48" s="251"/>
      <c r="K48" s="51" t="s">
        <v>21</v>
      </c>
      <c r="L48" s="262"/>
      <c r="M48" s="262"/>
      <c r="N48" s="262"/>
    </row>
    <row r="49" spans="1:14" ht="20.100000000000001" customHeight="1" x14ac:dyDescent="0.15">
      <c r="B49" s="65" t="s">
        <v>228</v>
      </c>
      <c r="C49" s="70" t="s">
        <v>229</v>
      </c>
      <c r="D49" s="119"/>
      <c r="E49" s="153"/>
      <c r="F49" s="248"/>
      <c r="G49" s="249"/>
      <c r="H49" s="250"/>
      <c r="I49" s="251"/>
      <c r="J49" s="251"/>
      <c r="K49" s="51" t="s">
        <v>21</v>
      </c>
      <c r="L49" s="262"/>
      <c r="M49" s="262"/>
      <c r="N49" s="262"/>
    </row>
    <row r="50" spans="1:14" ht="20.100000000000001" customHeight="1" x14ac:dyDescent="0.15">
      <c r="B50" s="101" t="s">
        <v>9</v>
      </c>
      <c r="C50" s="188" t="s">
        <v>230</v>
      </c>
      <c r="D50" s="164" t="s">
        <v>197</v>
      </c>
      <c r="E50" s="165">
        <f>SUM(E45:E49)</f>
        <v>0</v>
      </c>
      <c r="F50" s="258"/>
      <c r="G50" s="258"/>
      <c r="H50" s="268"/>
      <c r="I50" s="269"/>
      <c r="J50" s="269"/>
      <c r="K50" s="51" t="s">
        <v>21</v>
      </c>
      <c r="L50" s="262"/>
      <c r="M50" s="262"/>
      <c r="N50" s="262"/>
    </row>
    <row r="51" spans="1:14" ht="20.100000000000001" customHeight="1" x14ac:dyDescent="0.15">
      <c r="B51" s="61" t="s">
        <v>199</v>
      </c>
      <c r="C51" s="83" t="s">
        <v>231</v>
      </c>
      <c r="D51" s="118"/>
      <c r="E51" s="152"/>
      <c r="F51" s="286"/>
      <c r="G51" s="287"/>
      <c r="H51" s="237"/>
      <c r="I51" s="238"/>
      <c r="J51" s="238"/>
      <c r="K51" s="51" t="s">
        <v>21</v>
      </c>
      <c r="L51" s="262"/>
      <c r="M51" s="262"/>
      <c r="N51" s="262"/>
    </row>
    <row r="52" spans="1:14" ht="20.100000000000001" customHeight="1" x14ac:dyDescent="0.15">
      <c r="B52" s="65" t="s">
        <v>6</v>
      </c>
      <c r="C52" s="70" t="s">
        <v>232</v>
      </c>
      <c r="D52" s="119"/>
      <c r="E52" s="153"/>
      <c r="F52" s="248"/>
      <c r="G52" s="249"/>
      <c r="H52" s="250"/>
      <c r="I52" s="251"/>
      <c r="J52" s="251"/>
      <c r="K52" s="51" t="s">
        <v>21</v>
      </c>
      <c r="L52" s="262"/>
      <c r="M52" s="262"/>
      <c r="N52" s="262"/>
    </row>
    <row r="53" spans="1:14" ht="20.100000000000001" customHeight="1" x14ac:dyDescent="0.15">
      <c r="B53" s="65" t="s">
        <v>6</v>
      </c>
      <c r="C53" s="70" t="s">
        <v>233</v>
      </c>
      <c r="D53" s="119"/>
      <c r="E53" s="153"/>
      <c r="F53" s="248"/>
      <c r="G53" s="249"/>
      <c r="H53" s="250"/>
      <c r="I53" s="251"/>
      <c r="J53" s="251"/>
      <c r="K53" s="51" t="s">
        <v>21</v>
      </c>
      <c r="L53" s="262"/>
      <c r="M53" s="262"/>
      <c r="N53" s="262"/>
    </row>
    <row r="54" spans="1:14" ht="20.100000000000001" customHeight="1" x14ac:dyDescent="0.15">
      <c r="B54" s="65" t="s">
        <v>6</v>
      </c>
      <c r="C54" s="70" t="s">
        <v>234</v>
      </c>
      <c r="D54" s="119"/>
      <c r="E54" s="153"/>
      <c r="F54" s="248"/>
      <c r="G54" s="249"/>
      <c r="H54" s="250"/>
      <c r="I54" s="251"/>
      <c r="J54" s="251"/>
      <c r="K54" s="51" t="s">
        <v>21</v>
      </c>
      <c r="L54" s="262"/>
      <c r="M54" s="262"/>
      <c r="N54" s="262"/>
    </row>
    <row r="55" spans="1:14" ht="20.100000000000001" customHeight="1" x14ac:dyDescent="0.15">
      <c r="B55" s="65" t="s">
        <v>228</v>
      </c>
      <c r="C55" s="70" t="s">
        <v>235</v>
      </c>
      <c r="D55" s="119"/>
      <c r="E55" s="153"/>
      <c r="F55" s="248"/>
      <c r="G55" s="249"/>
      <c r="H55" s="250"/>
      <c r="I55" s="251"/>
      <c r="J55" s="251"/>
      <c r="K55" s="51" t="s">
        <v>21</v>
      </c>
      <c r="L55" s="262"/>
      <c r="M55" s="262"/>
      <c r="N55" s="262"/>
    </row>
    <row r="56" spans="1:14" ht="20.100000000000001" customHeight="1" x14ac:dyDescent="0.15">
      <c r="B56" s="101" t="s">
        <v>9</v>
      </c>
      <c r="C56" s="188" t="s">
        <v>236</v>
      </c>
      <c r="D56" s="164" t="s">
        <v>197</v>
      </c>
      <c r="E56" s="165">
        <f>SUM(E51:E55)</f>
        <v>0</v>
      </c>
      <c r="F56" s="258"/>
      <c r="G56" s="258"/>
      <c r="H56" s="268"/>
      <c r="I56" s="269"/>
      <c r="J56" s="269"/>
      <c r="K56" s="51" t="s">
        <v>21</v>
      </c>
      <c r="L56" s="262"/>
      <c r="M56" s="262"/>
      <c r="N56" s="262"/>
    </row>
    <row r="57" spans="1:14" ht="20.100000000000001" customHeight="1" x14ac:dyDescent="0.15">
      <c r="B57" s="61" t="s">
        <v>199</v>
      </c>
      <c r="C57" s="83" t="s">
        <v>237</v>
      </c>
      <c r="D57" s="118"/>
      <c r="E57" s="152"/>
      <c r="F57" s="286"/>
      <c r="G57" s="287"/>
      <c r="H57" s="237"/>
      <c r="I57" s="238"/>
      <c r="J57" s="238"/>
      <c r="K57" s="51" t="s">
        <v>21</v>
      </c>
      <c r="L57" s="262"/>
      <c r="M57" s="262"/>
      <c r="N57" s="262"/>
    </row>
    <row r="58" spans="1:14" ht="20.100000000000001" customHeight="1" x14ac:dyDescent="0.15">
      <c r="B58" s="65" t="s">
        <v>6</v>
      </c>
      <c r="C58" s="70" t="s">
        <v>238</v>
      </c>
      <c r="D58" s="119"/>
      <c r="E58" s="153"/>
      <c r="F58" s="248"/>
      <c r="G58" s="249"/>
      <c r="H58" s="250"/>
      <c r="I58" s="251"/>
      <c r="J58" s="251"/>
      <c r="K58" s="51" t="s">
        <v>21</v>
      </c>
      <c r="L58" s="262"/>
      <c r="M58" s="262"/>
      <c r="N58" s="262"/>
    </row>
    <row r="59" spans="1:14" ht="20.100000000000001" customHeight="1" x14ac:dyDescent="0.15">
      <c r="B59" s="65" t="s">
        <v>6</v>
      </c>
      <c r="C59" s="70" t="s">
        <v>239</v>
      </c>
      <c r="D59" s="119"/>
      <c r="E59" s="153"/>
      <c r="F59" s="248"/>
      <c r="G59" s="249"/>
      <c r="H59" s="250"/>
      <c r="I59" s="251"/>
      <c r="J59" s="251"/>
      <c r="K59" s="51"/>
      <c r="L59" s="262"/>
      <c r="M59" s="262"/>
      <c r="N59" s="262"/>
    </row>
    <row r="60" spans="1:14" ht="20.100000000000001" customHeight="1" x14ac:dyDescent="0.15">
      <c r="B60" s="65" t="s">
        <v>6</v>
      </c>
      <c r="C60" s="70" t="s">
        <v>240</v>
      </c>
      <c r="D60" s="119"/>
      <c r="E60" s="153"/>
      <c r="F60" s="248"/>
      <c r="G60" s="249"/>
      <c r="H60" s="250"/>
      <c r="I60" s="251"/>
      <c r="J60" s="251"/>
      <c r="K60" s="51"/>
      <c r="L60" s="262"/>
      <c r="M60" s="262"/>
      <c r="N60" s="262"/>
    </row>
    <row r="61" spans="1:14" ht="20.100000000000001" customHeight="1" x14ac:dyDescent="0.15">
      <c r="B61" s="65" t="s">
        <v>6</v>
      </c>
      <c r="C61" s="70" t="s">
        <v>241</v>
      </c>
      <c r="D61" s="119"/>
      <c r="E61" s="153"/>
      <c r="F61" s="248"/>
      <c r="G61" s="249"/>
      <c r="H61" s="250"/>
      <c r="I61" s="251"/>
      <c r="J61" s="251"/>
      <c r="K61" s="51"/>
      <c r="L61" s="262"/>
      <c r="M61" s="262"/>
      <c r="N61" s="262"/>
    </row>
    <row r="62" spans="1:14" ht="20.100000000000001" customHeight="1" thickBot="1" x14ac:dyDescent="0.2">
      <c r="B62" s="190" t="s">
        <v>9</v>
      </c>
      <c r="C62" s="192" t="s">
        <v>242</v>
      </c>
      <c r="D62" s="193" t="s">
        <v>197</v>
      </c>
      <c r="E62" s="194">
        <f>SUM(E57:E61)</f>
        <v>0</v>
      </c>
      <c r="F62" s="281"/>
      <c r="G62" s="281"/>
      <c r="H62" s="270"/>
      <c r="I62" s="271"/>
      <c r="J62" s="271"/>
      <c r="K62" s="51" t="s">
        <v>21</v>
      </c>
      <c r="L62" s="262"/>
      <c r="M62" s="262"/>
      <c r="N62" s="262"/>
    </row>
    <row r="63" spans="1:14" ht="20.100000000000001" customHeight="1" thickTop="1" x14ac:dyDescent="0.15">
      <c r="B63" s="90" t="s">
        <v>243</v>
      </c>
      <c r="C63" s="191" t="s">
        <v>244</v>
      </c>
      <c r="D63" s="178" t="s">
        <v>197</v>
      </c>
      <c r="E63" s="189">
        <f>SUM(E50,E56,E62)</f>
        <v>0</v>
      </c>
      <c r="F63" s="284" t="s">
        <v>245</v>
      </c>
      <c r="G63" s="284"/>
      <c r="H63" s="264" t="s">
        <v>246</v>
      </c>
      <c r="I63" s="265"/>
      <c r="J63" s="265"/>
      <c r="K63" s="51" t="s">
        <v>21</v>
      </c>
      <c r="L63" s="262"/>
      <c r="M63" s="262"/>
      <c r="N63" s="262"/>
    </row>
    <row r="64" spans="1:14" ht="20.100000000000001" customHeight="1" x14ac:dyDescent="0.15">
      <c r="A64" s="37"/>
      <c r="B64" s="65" t="s">
        <v>243</v>
      </c>
      <c r="C64" s="70" t="s">
        <v>247</v>
      </c>
      <c r="D64" s="122" t="s">
        <v>248</v>
      </c>
      <c r="E64" s="155" t="str">
        <f>メンテ用!$C$19</f>
        <v/>
      </c>
      <c r="F64" s="259"/>
      <c r="G64" s="259"/>
      <c r="H64" s="266"/>
      <c r="I64" s="266"/>
      <c r="J64" s="266"/>
      <c r="K64" s="51" t="s">
        <v>21</v>
      </c>
      <c r="L64" s="262"/>
      <c r="M64" s="262"/>
      <c r="N64" s="262"/>
    </row>
    <row r="65" spans="1:14" ht="20.100000000000001" customHeight="1" x14ac:dyDescent="0.15">
      <c r="A65" s="37"/>
      <c r="B65" s="65" t="s">
        <v>243</v>
      </c>
      <c r="C65" s="70" t="s">
        <v>249</v>
      </c>
      <c r="D65" s="122" t="s">
        <v>248</v>
      </c>
      <c r="E65" s="123" t="str">
        <f>メンテ用!$C$20</f>
        <v/>
      </c>
      <c r="F65" s="259"/>
      <c r="G65" s="259"/>
      <c r="H65" s="266"/>
      <c r="I65" s="266"/>
      <c r="J65" s="266"/>
      <c r="K65" s="51" t="s">
        <v>21</v>
      </c>
      <c r="L65" s="262"/>
      <c r="M65" s="262"/>
      <c r="N65" s="262"/>
    </row>
    <row r="66" spans="1:14" ht="20.100000000000001" customHeight="1" x14ac:dyDescent="0.15">
      <c r="B66" s="101" t="s">
        <v>9</v>
      </c>
      <c r="C66" s="156" t="s">
        <v>250</v>
      </c>
      <c r="D66" s="122" t="s">
        <v>248</v>
      </c>
      <c r="E66" s="158">
        <f>メンテ用!$C$21</f>
        <v>0</v>
      </c>
      <c r="F66" s="260" t="s">
        <v>251</v>
      </c>
      <c r="G66" s="260"/>
      <c r="H66" s="267"/>
      <c r="I66" s="267"/>
      <c r="J66" s="267"/>
      <c r="K66" s="51" t="s">
        <v>21</v>
      </c>
      <c r="L66" s="263"/>
      <c r="M66" s="263"/>
      <c r="N66" s="263"/>
    </row>
    <row r="67" spans="1:14" ht="30" customHeight="1" x14ac:dyDescent="0.45">
      <c r="B67" s="31" t="s">
        <v>252</v>
      </c>
      <c r="C67" s="33"/>
      <c r="D67" s="54" t="s">
        <v>253</v>
      </c>
      <c r="E67" s="20"/>
      <c r="F67" s="9"/>
      <c r="G67" s="9"/>
      <c r="H67" s="9"/>
      <c r="I67" s="9"/>
      <c r="J67" s="53"/>
      <c r="K67" s="51" t="s">
        <v>21</v>
      </c>
    </row>
    <row r="68" spans="1:14" ht="30" customHeight="1" x14ac:dyDescent="0.15">
      <c r="B68" s="129" t="s">
        <v>16</v>
      </c>
      <c r="C68" s="147" t="s">
        <v>165</v>
      </c>
      <c r="D68" s="149" t="s">
        <v>18</v>
      </c>
      <c r="E68" s="132" t="s">
        <v>219</v>
      </c>
      <c r="F68" s="275" t="s">
        <v>254</v>
      </c>
      <c r="G68" s="276"/>
      <c r="H68" s="272" t="s">
        <v>221</v>
      </c>
      <c r="I68" s="273"/>
      <c r="J68" s="274"/>
      <c r="K68" s="51" t="s">
        <v>21</v>
      </c>
      <c r="L68" s="234" t="s">
        <v>222</v>
      </c>
      <c r="M68" s="235"/>
      <c r="N68" s="236"/>
    </row>
    <row r="69" spans="1:14" ht="20.100000000000001" customHeight="1" x14ac:dyDescent="0.15">
      <c r="B69" s="61" t="s">
        <v>199</v>
      </c>
      <c r="C69" s="83" t="s">
        <v>255</v>
      </c>
      <c r="D69" s="118"/>
      <c r="E69" s="152"/>
      <c r="F69" s="254"/>
      <c r="G69" s="255"/>
      <c r="H69" s="237"/>
      <c r="I69" s="238"/>
      <c r="J69" s="238"/>
      <c r="K69" s="51" t="s">
        <v>21</v>
      </c>
      <c r="L69" s="239" t="s">
        <v>256</v>
      </c>
      <c r="M69" s="240"/>
      <c r="N69" s="241"/>
    </row>
    <row r="70" spans="1:14" ht="20.100000000000001" customHeight="1" x14ac:dyDescent="0.15">
      <c r="B70" s="65" t="s">
        <v>6</v>
      </c>
      <c r="C70" s="70" t="s">
        <v>257</v>
      </c>
      <c r="D70" s="119"/>
      <c r="E70" s="153"/>
      <c r="F70" s="256"/>
      <c r="G70" s="257"/>
      <c r="H70" s="250"/>
      <c r="I70" s="251"/>
      <c r="J70" s="251"/>
      <c r="K70" s="51" t="s">
        <v>21</v>
      </c>
      <c r="L70" s="242"/>
      <c r="M70" s="243"/>
      <c r="N70" s="244"/>
    </row>
    <row r="71" spans="1:14" ht="20.100000000000001" customHeight="1" x14ac:dyDescent="0.15">
      <c r="B71" s="101" t="s">
        <v>9</v>
      </c>
      <c r="C71" s="188" t="s">
        <v>258</v>
      </c>
      <c r="D71" s="164" t="s">
        <v>197</v>
      </c>
      <c r="E71" s="165">
        <f>SUM(E69:E70)</f>
        <v>0</v>
      </c>
      <c r="F71" s="258"/>
      <c r="G71" s="258"/>
      <c r="H71" s="252"/>
      <c r="I71" s="253"/>
      <c r="J71" s="253"/>
      <c r="K71" s="51" t="s">
        <v>21</v>
      </c>
      <c r="L71" s="242"/>
      <c r="M71" s="243"/>
      <c r="N71" s="244"/>
    </row>
    <row r="72" spans="1:14" ht="20.100000000000001" customHeight="1" x14ac:dyDescent="0.15">
      <c r="B72" s="61" t="s">
        <v>199</v>
      </c>
      <c r="C72" s="213" t="s">
        <v>332</v>
      </c>
      <c r="D72" s="118"/>
      <c r="E72" s="152"/>
      <c r="F72" s="254"/>
      <c r="G72" s="255"/>
      <c r="H72" s="237"/>
      <c r="I72" s="238"/>
      <c r="J72" s="238"/>
      <c r="K72" s="51" t="s">
        <v>21</v>
      </c>
      <c r="L72" s="242"/>
      <c r="M72" s="243"/>
      <c r="N72" s="244"/>
    </row>
    <row r="73" spans="1:14" ht="20.100000000000001" customHeight="1" x14ac:dyDescent="0.15">
      <c r="B73" s="65" t="s">
        <v>6</v>
      </c>
      <c r="C73" s="213" t="s">
        <v>333</v>
      </c>
      <c r="D73" s="119"/>
      <c r="E73" s="153"/>
      <c r="F73" s="256"/>
      <c r="G73" s="257"/>
      <c r="H73" s="250"/>
      <c r="I73" s="251"/>
      <c r="J73" s="251"/>
      <c r="K73" s="51" t="s">
        <v>21</v>
      </c>
      <c r="L73" s="242"/>
      <c r="M73" s="243"/>
      <c r="N73" s="244"/>
    </row>
    <row r="74" spans="1:14" ht="20.100000000000001" customHeight="1" x14ac:dyDescent="0.15">
      <c r="B74" s="101" t="s">
        <v>9</v>
      </c>
      <c r="C74" s="188" t="s">
        <v>334</v>
      </c>
      <c r="D74" s="164" t="s">
        <v>197</v>
      </c>
      <c r="E74" s="165">
        <f>SUM(E72:E73)</f>
        <v>0</v>
      </c>
      <c r="F74" s="258"/>
      <c r="G74" s="258"/>
      <c r="H74" s="252"/>
      <c r="I74" s="253"/>
      <c r="J74" s="253"/>
      <c r="K74" s="51" t="s">
        <v>21</v>
      </c>
      <c r="L74" s="242"/>
      <c r="M74" s="243"/>
      <c r="N74" s="244"/>
    </row>
    <row r="75" spans="1:14" ht="20.100000000000001" customHeight="1" x14ac:dyDescent="0.15">
      <c r="B75" s="61" t="s">
        <v>199</v>
      </c>
      <c r="C75" s="83" t="s">
        <v>259</v>
      </c>
      <c r="D75" s="118"/>
      <c r="E75" s="152"/>
      <c r="F75" s="254"/>
      <c r="G75" s="255"/>
      <c r="H75" s="237"/>
      <c r="I75" s="238"/>
      <c r="J75" s="238"/>
      <c r="K75" s="51" t="s">
        <v>21</v>
      </c>
      <c r="L75" s="242"/>
      <c r="M75" s="243"/>
      <c r="N75" s="244"/>
    </row>
    <row r="76" spans="1:14" ht="20.100000000000001" customHeight="1" x14ac:dyDescent="0.15">
      <c r="B76" s="65" t="s">
        <v>6</v>
      </c>
      <c r="C76" s="70" t="s">
        <v>260</v>
      </c>
      <c r="D76" s="119"/>
      <c r="E76" s="153"/>
      <c r="F76" s="256"/>
      <c r="G76" s="257"/>
      <c r="H76" s="250"/>
      <c r="I76" s="251"/>
      <c r="J76" s="251"/>
      <c r="K76" s="51" t="s">
        <v>21</v>
      </c>
      <c r="L76" s="242"/>
      <c r="M76" s="243"/>
      <c r="N76" s="244"/>
    </row>
    <row r="77" spans="1:14" ht="20.100000000000001" customHeight="1" x14ac:dyDescent="0.15">
      <c r="B77" s="101" t="s">
        <v>9</v>
      </c>
      <c r="C77" s="188" t="s">
        <v>261</v>
      </c>
      <c r="D77" s="164" t="s">
        <v>197</v>
      </c>
      <c r="E77" s="165">
        <f>SUM(E75:E76)</f>
        <v>0</v>
      </c>
      <c r="F77" s="258"/>
      <c r="G77" s="258"/>
      <c r="H77" s="252"/>
      <c r="I77" s="253"/>
      <c r="J77" s="253"/>
      <c r="K77" s="51" t="s">
        <v>21</v>
      </c>
      <c r="L77" s="242"/>
      <c r="M77" s="243"/>
      <c r="N77" s="244"/>
    </row>
    <row r="78" spans="1:14" ht="20.100000000000001" customHeight="1" x14ac:dyDescent="0.15">
      <c r="B78" s="61" t="s">
        <v>199</v>
      </c>
      <c r="C78" s="83" t="s">
        <v>262</v>
      </c>
      <c r="D78" s="118"/>
      <c r="E78" s="152"/>
      <c r="F78" s="254"/>
      <c r="G78" s="255"/>
      <c r="H78" s="237"/>
      <c r="I78" s="238"/>
      <c r="J78" s="238"/>
      <c r="K78" s="51" t="s">
        <v>21</v>
      </c>
      <c r="L78" s="242"/>
      <c r="M78" s="243"/>
      <c r="N78" s="244"/>
    </row>
    <row r="79" spans="1:14" ht="20.100000000000001" customHeight="1" x14ac:dyDescent="0.15">
      <c r="B79" s="65" t="s">
        <v>6</v>
      </c>
      <c r="C79" s="70" t="s">
        <v>263</v>
      </c>
      <c r="D79" s="119"/>
      <c r="E79" s="153"/>
      <c r="F79" s="277"/>
      <c r="G79" s="278"/>
      <c r="H79" s="250"/>
      <c r="I79" s="251"/>
      <c r="J79" s="251"/>
      <c r="K79" s="51" t="s">
        <v>21</v>
      </c>
      <c r="L79" s="242"/>
      <c r="M79" s="243"/>
      <c r="N79" s="244"/>
    </row>
    <row r="80" spans="1:14" ht="20.100000000000001" customHeight="1" x14ac:dyDescent="0.15">
      <c r="B80" s="101" t="s">
        <v>9</v>
      </c>
      <c r="C80" s="188" t="s">
        <v>264</v>
      </c>
      <c r="D80" s="164" t="s">
        <v>197</v>
      </c>
      <c r="E80" s="165">
        <f>SUM(E78:E79)</f>
        <v>0</v>
      </c>
      <c r="F80" s="258"/>
      <c r="G80" s="258"/>
      <c r="H80" s="252"/>
      <c r="I80" s="253"/>
      <c r="J80" s="253"/>
      <c r="K80" s="51" t="s">
        <v>21</v>
      </c>
      <c r="L80" s="242"/>
      <c r="M80" s="243"/>
      <c r="N80" s="244"/>
    </row>
    <row r="81" spans="1:14" ht="20.100000000000001" customHeight="1" x14ac:dyDescent="0.15">
      <c r="B81" s="61" t="s">
        <v>199</v>
      </c>
      <c r="C81" s="83" t="s">
        <v>265</v>
      </c>
      <c r="D81" s="118"/>
      <c r="E81" s="152"/>
      <c r="F81" s="254"/>
      <c r="G81" s="255"/>
      <c r="H81" s="237"/>
      <c r="I81" s="238"/>
      <c r="J81" s="238"/>
      <c r="K81" s="51" t="s">
        <v>21</v>
      </c>
      <c r="L81" s="242"/>
      <c r="M81" s="243"/>
      <c r="N81" s="244"/>
    </row>
    <row r="82" spans="1:14" ht="20.100000000000001" customHeight="1" x14ac:dyDescent="0.15">
      <c r="B82" s="65" t="s">
        <v>6</v>
      </c>
      <c r="C82" s="70" t="s">
        <v>266</v>
      </c>
      <c r="D82" s="119"/>
      <c r="E82" s="153"/>
      <c r="F82" s="256"/>
      <c r="G82" s="257"/>
      <c r="H82" s="250"/>
      <c r="I82" s="251"/>
      <c r="J82" s="251"/>
      <c r="K82" s="51" t="s">
        <v>21</v>
      </c>
      <c r="L82" s="245"/>
      <c r="M82" s="246"/>
      <c r="N82" s="247"/>
    </row>
    <row r="83" spans="1:14" ht="20.100000000000001" customHeight="1" x14ac:dyDescent="0.15">
      <c r="B83" s="101" t="s">
        <v>9</v>
      </c>
      <c r="C83" s="188" t="s">
        <v>267</v>
      </c>
      <c r="D83" s="164" t="s">
        <v>197</v>
      </c>
      <c r="E83" s="165">
        <f>SUM(E81:E82)</f>
        <v>0</v>
      </c>
      <c r="F83" s="258"/>
      <c r="G83" s="258"/>
      <c r="H83" s="252"/>
      <c r="I83" s="253"/>
      <c r="J83" s="253"/>
      <c r="K83" s="51" t="s">
        <v>21</v>
      </c>
      <c r="L83" s="195"/>
      <c r="M83" s="195"/>
      <c r="N83" s="195"/>
    </row>
    <row r="84" spans="1:14" ht="20.100000000000001" customHeight="1" x14ac:dyDescent="0.15">
      <c r="B84" s="61" t="s">
        <v>199</v>
      </c>
      <c r="C84" s="83" t="s">
        <v>268</v>
      </c>
      <c r="D84" s="118"/>
      <c r="E84" s="152"/>
      <c r="F84" s="254"/>
      <c r="G84" s="255"/>
      <c r="H84" s="237"/>
      <c r="I84" s="238"/>
      <c r="J84" s="238"/>
      <c r="K84" s="51"/>
      <c r="L84" s="195"/>
      <c r="M84" s="195"/>
      <c r="N84" s="195"/>
    </row>
    <row r="85" spans="1:14" ht="20.100000000000001" customHeight="1" x14ac:dyDescent="0.15">
      <c r="B85" s="65" t="s">
        <v>6</v>
      </c>
      <c r="C85" s="70" t="s">
        <v>269</v>
      </c>
      <c r="D85" s="119"/>
      <c r="E85" s="153"/>
      <c r="F85" s="256"/>
      <c r="G85" s="257"/>
      <c r="H85" s="250"/>
      <c r="I85" s="251"/>
      <c r="J85" s="251"/>
      <c r="K85" s="51"/>
      <c r="L85" s="195"/>
      <c r="M85" s="195"/>
      <c r="N85" s="195"/>
    </row>
    <row r="86" spans="1:14" ht="20.100000000000001" customHeight="1" x14ac:dyDescent="0.15">
      <c r="B86" s="101" t="s">
        <v>9</v>
      </c>
      <c r="C86" s="188" t="s">
        <v>270</v>
      </c>
      <c r="D86" s="164" t="s">
        <v>197</v>
      </c>
      <c r="E86" s="165">
        <f>SUM(E84:E85)</f>
        <v>0</v>
      </c>
      <c r="F86" s="258"/>
      <c r="G86" s="258"/>
      <c r="H86" s="252"/>
      <c r="I86" s="253"/>
      <c r="J86" s="253"/>
      <c r="K86" s="51"/>
      <c r="L86" s="195"/>
      <c r="M86" s="195"/>
      <c r="N86" s="195"/>
    </row>
    <row r="87" spans="1:14" ht="20.100000000000001" customHeight="1" x14ac:dyDescent="0.15">
      <c r="B87" s="61" t="s">
        <v>199</v>
      </c>
      <c r="C87" s="83" t="s">
        <v>271</v>
      </c>
      <c r="D87" s="118"/>
      <c r="E87" s="152"/>
      <c r="F87" s="254"/>
      <c r="G87" s="255"/>
      <c r="H87" s="237"/>
      <c r="I87" s="238"/>
      <c r="J87" s="238"/>
      <c r="K87" s="51" t="s">
        <v>21</v>
      </c>
      <c r="L87" s="195"/>
      <c r="M87" s="195"/>
      <c r="N87" s="195"/>
    </row>
    <row r="88" spans="1:14" ht="20.100000000000001" customHeight="1" x14ac:dyDescent="0.15">
      <c r="B88" s="65" t="s">
        <v>6</v>
      </c>
      <c r="C88" s="70" t="s">
        <v>272</v>
      </c>
      <c r="D88" s="119"/>
      <c r="E88" s="153"/>
      <c r="F88" s="256"/>
      <c r="G88" s="257"/>
      <c r="H88" s="250"/>
      <c r="I88" s="251"/>
      <c r="J88" s="251"/>
      <c r="K88" s="51" t="s">
        <v>21</v>
      </c>
      <c r="L88" s="195"/>
      <c r="M88" s="195"/>
      <c r="N88" s="195"/>
    </row>
    <row r="89" spans="1:14" ht="20.100000000000001" customHeight="1" thickBot="1" x14ac:dyDescent="0.2">
      <c r="B89" s="190" t="s">
        <v>9</v>
      </c>
      <c r="C89" s="192" t="s">
        <v>273</v>
      </c>
      <c r="D89" s="193" t="s">
        <v>197</v>
      </c>
      <c r="E89" s="194">
        <f>SUM(E87:E88)</f>
        <v>0</v>
      </c>
      <c r="F89" s="281"/>
      <c r="G89" s="281"/>
      <c r="H89" s="279"/>
      <c r="I89" s="280"/>
      <c r="J89" s="280"/>
      <c r="K89" s="51" t="s">
        <v>21</v>
      </c>
      <c r="L89" s="195"/>
      <c r="M89" s="195"/>
      <c r="N89" s="195"/>
    </row>
    <row r="90" spans="1:14" ht="20.100000000000001" customHeight="1" thickTop="1" x14ac:dyDescent="0.15">
      <c r="A90" s="37"/>
      <c r="B90" s="90" t="s">
        <v>243</v>
      </c>
      <c r="C90" s="191" t="s">
        <v>244</v>
      </c>
      <c r="D90" s="178" t="s">
        <v>197</v>
      </c>
      <c r="E90" s="189">
        <f>E89+E86+E83+E80+E77+E74+E71</f>
        <v>0</v>
      </c>
      <c r="F90" s="284" t="s">
        <v>274</v>
      </c>
      <c r="G90" s="284"/>
      <c r="H90" s="264" t="s">
        <v>335</v>
      </c>
      <c r="I90" s="265"/>
      <c r="J90" s="265"/>
      <c r="K90" s="51" t="s">
        <v>21</v>
      </c>
    </row>
    <row r="91" spans="1:14" ht="20.100000000000001" customHeight="1" x14ac:dyDescent="0.15">
      <c r="A91" s="37"/>
      <c r="B91" s="65" t="s">
        <v>243</v>
      </c>
      <c r="C91" s="70" t="s">
        <v>275</v>
      </c>
      <c r="D91" s="122" t="s">
        <v>248</v>
      </c>
      <c r="E91" s="155" t="str">
        <f>メンテ用!$C$19</f>
        <v/>
      </c>
      <c r="F91" s="259"/>
      <c r="G91" s="259"/>
      <c r="H91" s="283"/>
      <c r="I91" s="266"/>
      <c r="J91" s="266"/>
      <c r="K91" s="51" t="s">
        <v>21</v>
      </c>
    </row>
    <row r="92" spans="1:14" ht="20.100000000000001" customHeight="1" x14ac:dyDescent="0.15">
      <c r="A92" s="37"/>
      <c r="B92" s="101" t="s">
        <v>9</v>
      </c>
      <c r="C92" s="156" t="s">
        <v>276</v>
      </c>
      <c r="D92" s="179" t="s">
        <v>277</v>
      </c>
      <c r="E92" s="158">
        <f>メンテ用!$C$22</f>
        <v>0</v>
      </c>
      <c r="F92" s="260" t="s">
        <v>278</v>
      </c>
      <c r="G92" s="260"/>
      <c r="H92" s="267"/>
      <c r="I92" s="267"/>
      <c r="J92" s="267"/>
      <c r="K92" s="51" t="s">
        <v>21</v>
      </c>
    </row>
    <row r="93" spans="1:14" ht="30" customHeight="1" x14ac:dyDescent="0.45">
      <c r="B93" s="31" t="s">
        <v>279</v>
      </c>
      <c r="C93" s="33"/>
      <c r="D93" s="54"/>
      <c r="H93" s="9"/>
      <c r="I93" s="9"/>
      <c r="J93" s="53"/>
    </row>
    <row r="94" spans="1:14" ht="30" customHeight="1" x14ac:dyDescent="0.15">
      <c r="B94" s="135" t="s">
        <v>16</v>
      </c>
      <c r="C94" s="150" t="s">
        <v>165</v>
      </c>
      <c r="D94" s="146" t="s">
        <v>18</v>
      </c>
      <c r="E94" s="132" t="s">
        <v>219</v>
      </c>
      <c r="F94" s="275" t="s">
        <v>254</v>
      </c>
      <c r="G94" s="288"/>
      <c r="H94" s="33"/>
      <c r="I94" s="26"/>
      <c r="J94" s="26"/>
    </row>
    <row r="95" spans="1:14" ht="20.100000000000001" customHeight="1" x14ac:dyDescent="0.15">
      <c r="B95" s="61" t="s">
        <v>84</v>
      </c>
      <c r="C95" s="159" t="s">
        <v>250</v>
      </c>
      <c r="D95" s="160" t="s">
        <v>197</v>
      </c>
      <c r="E95" s="161">
        <f>E66</f>
        <v>0</v>
      </c>
      <c r="F95" s="282"/>
      <c r="G95" s="282"/>
      <c r="H95" s="6"/>
      <c r="I95" s="6"/>
      <c r="J95" s="6"/>
    </row>
    <row r="96" spans="1:14" ht="20.100000000000001" customHeight="1" x14ac:dyDescent="0.15">
      <c r="B96" s="65" t="s">
        <v>84</v>
      </c>
      <c r="C96" s="162" t="s">
        <v>276</v>
      </c>
      <c r="D96" s="122" t="s">
        <v>197</v>
      </c>
      <c r="E96" s="154">
        <f>E92</f>
        <v>0</v>
      </c>
      <c r="F96" s="259"/>
      <c r="G96" s="259"/>
      <c r="H96" s="6"/>
      <c r="I96" s="6"/>
      <c r="J96" s="6"/>
    </row>
    <row r="97" spans="2:10" ht="20.100000000000001" customHeight="1" x14ac:dyDescent="0.15">
      <c r="B97" s="101" t="s">
        <v>9</v>
      </c>
      <c r="C97" s="163" t="s">
        <v>280</v>
      </c>
      <c r="D97" s="164" t="s">
        <v>197</v>
      </c>
      <c r="E97" s="165">
        <f>SUM(E95:E96)</f>
        <v>0</v>
      </c>
      <c r="F97" s="260" t="s">
        <v>281</v>
      </c>
      <c r="G97" s="260"/>
      <c r="H97" s="6"/>
      <c r="I97" s="6"/>
      <c r="J97" s="6"/>
    </row>
    <row r="98" spans="2:10" x14ac:dyDescent="0.15">
      <c r="B98" s="40" t="s">
        <v>21</v>
      </c>
      <c r="C98" s="48" t="s">
        <v>21</v>
      </c>
      <c r="D98" s="48" t="s">
        <v>21</v>
      </c>
      <c r="E98" s="56" t="s">
        <v>21</v>
      </c>
      <c r="F98" s="57" t="s">
        <v>21</v>
      </c>
      <c r="G98" s="57" t="s">
        <v>21</v>
      </c>
      <c r="H98" s="57" t="s">
        <v>21</v>
      </c>
      <c r="I98" s="57" t="s">
        <v>21</v>
      </c>
      <c r="J98" s="57" t="s">
        <v>21</v>
      </c>
    </row>
    <row r="99" spans="2:10" x14ac:dyDescent="0.15">
      <c r="B99" s="26" t="s">
        <v>153</v>
      </c>
    </row>
  </sheetData>
  <sheetProtection algorithmName="SHA-512" hashValue="UzxEbIrBxQjv9CUwZBcZyrDtVDOE+OFaQcfEuflJ0dA820zuHiBAlMqsGSXT+DyDcb2uzRz/Sre5XhCT78RalA==" saltValue="rOTya4/2x9CvJs9gl9xDWg==" spinCount="100000" sheet="1" objects="1" scenarios="1"/>
  <mergeCells count="99">
    <mergeCell ref="F97:G97"/>
    <mergeCell ref="F44:G44"/>
    <mergeCell ref="F45:G45"/>
    <mergeCell ref="F46:G46"/>
    <mergeCell ref="F91:G91"/>
    <mergeCell ref="F47:G47"/>
    <mergeCell ref="F50:G50"/>
    <mergeCell ref="F55:G55"/>
    <mergeCell ref="F94:G94"/>
    <mergeCell ref="F48:G48"/>
    <mergeCell ref="F49:G49"/>
    <mergeCell ref="F57:G57"/>
    <mergeCell ref="F63:G63"/>
    <mergeCell ref="F62:G62"/>
    <mergeCell ref="F51:G51"/>
    <mergeCell ref="F52:G52"/>
    <mergeCell ref="F95:G95"/>
    <mergeCell ref="F96:G96"/>
    <mergeCell ref="H90:J92"/>
    <mergeCell ref="F90:G90"/>
    <mergeCell ref="F92:G92"/>
    <mergeCell ref="F82:G82"/>
    <mergeCell ref="F83:G83"/>
    <mergeCell ref="F87:G87"/>
    <mergeCell ref="F88:G88"/>
    <mergeCell ref="F89:G89"/>
    <mergeCell ref="F84:G84"/>
    <mergeCell ref="F85:G85"/>
    <mergeCell ref="F86:G86"/>
    <mergeCell ref="H82:J82"/>
    <mergeCell ref="H83:J83"/>
    <mergeCell ref="H87:J87"/>
    <mergeCell ref="H88:J88"/>
    <mergeCell ref="H89:J89"/>
    <mergeCell ref="H84:J84"/>
    <mergeCell ref="H85:J85"/>
    <mergeCell ref="H86:J86"/>
    <mergeCell ref="H78:J78"/>
    <mergeCell ref="H79:J79"/>
    <mergeCell ref="F81:G81"/>
    <mergeCell ref="F68:G68"/>
    <mergeCell ref="H68:J68"/>
    <mergeCell ref="F69:G69"/>
    <mergeCell ref="F70:G70"/>
    <mergeCell ref="F71:G71"/>
    <mergeCell ref="F77:G77"/>
    <mergeCell ref="F78:G78"/>
    <mergeCell ref="F79:G79"/>
    <mergeCell ref="F80:G80"/>
    <mergeCell ref="H80:J80"/>
    <mergeCell ref="H81:J81"/>
    <mergeCell ref="F73:G73"/>
    <mergeCell ref="F74:G74"/>
    <mergeCell ref="L44:N44"/>
    <mergeCell ref="H45:J45"/>
    <mergeCell ref="H46:J46"/>
    <mergeCell ref="H47:J47"/>
    <mergeCell ref="H48:J48"/>
    <mergeCell ref="L45:N66"/>
    <mergeCell ref="H63:J66"/>
    <mergeCell ref="H56:J56"/>
    <mergeCell ref="H57:J57"/>
    <mergeCell ref="H58:J58"/>
    <mergeCell ref="H62:J62"/>
    <mergeCell ref="H49:J49"/>
    <mergeCell ref="H50:J50"/>
    <mergeCell ref="H44:J44"/>
    <mergeCell ref="H52:J52"/>
    <mergeCell ref="H53:J53"/>
    <mergeCell ref="F75:G75"/>
    <mergeCell ref="F76:G76"/>
    <mergeCell ref="H77:J77"/>
    <mergeCell ref="H51:J51"/>
    <mergeCell ref="H54:J54"/>
    <mergeCell ref="H55:J55"/>
    <mergeCell ref="F53:G53"/>
    <mergeCell ref="F54:G54"/>
    <mergeCell ref="F56:G56"/>
    <mergeCell ref="F58:G58"/>
    <mergeCell ref="F65:G65"/>
    <mergeCell ref="F64:G64"/>
    <mergeCell ref="F66:G66"/>
    <mergeCell ref="F72:G72"/>
    <mergeCell ref="L68:N68"/>
    <mergeCell ref="H69:J69"/>
    <mergeCell ref="L69:N82"/>
    <mergeCell ref="F59:G59"/>
    <mergeCell ref="F60:G60"/>
    <mergeCell ref="F61:G61"/>
    <mergeCell ref="H59:J59"/>
    <mergeCell ref="H60:J60"/>
    <mergeCell ref="H61:J61"/>
    <mergeCell ref="H70:J70"/>
    <mergeCell ref="H71:J71"/>
    <mergeCell ref="H72:J72"/>
    <mergeCell ref="H73:J73"/>
    <mergeCell ref="H74:J74"/>
    <mergeCell ref="H75:J75"/>
    <mergeCell ref="H76:J76"/>
  </mergeCells>
  <phoneticPr fontId="2"/>
  <conditionalFormatting sqref="B1 B3 B11:B98 B100:B1048576">
    <cfRule type="cellIs" dxfId="8" priority="32" operator="equal">
      <formula>"該当必須"</formula>
    </cfRule>
    <cfRule type="cellIs" dxfId="7" priority="33" operator="equal">
      <formula>"必須"</formula>
    </cfRule>
  </conditionalFormatting>
  <conditionalFormatting sqref="B1:B1048576">
    <cfRule type="cellIs" dxfId="6" priority="1" operator="equal">
      <formula>"入力不要"</formula>
    </cfRule>
  </conditionalFormatting>
  <conditionalFormatting sqref="B2">
    <cfRule type="cellIs" dxfId="5" priority="2" operator="equal">
      <formula>"該当必須"</formula>
    </cfRule>
    <cfRule type="cellIs" dxfId="4" priority="3" operator="equal">
      <formula>"必須"</formula>
    </cfRule>
  </conditionalFormatting>
  <conditionalFormatting sqref="B4:B10">
    <cfRule type="cellIs" dxfId="3" priority="26" operator="equal">
      <formula>"該当必須"</formula>
    </cfRule>
    <cfRule type="cellIs" dxfId="2" priority="27" operator="equal">
      <formula>"必須"</formula>
    </cfRule>
  </conditionalFormatting>
  <conditionalFormatting sqref="B99">
    <cfRule type="cellIs" dxfId="1" priority="23" operator="equal">
      <formula>"該当必須"</formula>
    </cfRule>
    <cfRule type="cellIs" dxfId="0" priority="24" operator="equal">
      <formula>"必須"</formula>
    </cfRule>
  </conditionalFormatting>
  <dataValidations count="1">
    <dataValidation type="custom" allowBlank="1" showInputMessage="1" showErrorMessage="1" sqref="E16:J17 E19:J21 E23:J23 E25:J26 E33:J34 E37:J40 E45:E49 E51:E55 E57:E61 E69:E70 E72:E73 E75:E76 E78:E79 E81:E82 E84:E85 E87:E88" xr:uid="{B6335531-2765-475A-9936-A530AA191568}">
      <formula1>ISNUMBER(E16)</formula1>
    </dataValidation>
  </dataValidations>
  <hyperlinks>
    <hyperlink ref="I5" location="事業計画書2!B11" display="4.補助事業計画（5ヶ年）" xr:uid="{8E60EA98-263D-4DFC-9D86-F1D968877123}"/>
    <hyperlink ref="I6" location="事業計画書2!B31" display="5.資金調達等に係る計画" xr:uid="{C3D04E26-2F0D-48D1-A1A4-D8013960667E}"/>
    <hyperlink ref="I8" location="事業計画書2!B67" display="7.補助金公募申請内容（廃業費）" xr:uid="{2EA6D951-723C-476E-BEB3-B69E55A0E93D}"/>
    <hyperlink ref="I9" location="事業計画書2!B90" display="8.交付予定額の合計" xr:uid="{B11E1436-0583-4A96-A16C-21433B1CC34A}"/>
    <hyperlink ref="I7" location="事業計画書2!B43" display="6.補助金公募申請内容（事業費）" xr:uid="{1EA95DEB-5A81-47AB-B7FE-8E57E407A10B}"/>
  </hyperlinks>
  <pageMargins left="0.7" right="0.7" top="0.75" bottom="0.75" header="0.3" footer="0.3"/>
  <pageSetup paperSize="8" scale="53" orientation="landscape" r:id="rId1"/>
  <rowBreaks count="2" manualBreakCount="2">
    <brk id="42" max="13" man="1"/>
    <brk id="66"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sheetPr codeName="Sheet3"/>
  <dimension ref="B2:AC48"/>
  <sheetViews>
    <sheetView showGridLines="0" zoomScaleNormal="100" workbookViewId="0">
      <selection activeCell="J21" sqref="J21"/>
    </sheetView>
  </sheetViews>
  <sheetFormatPr defaultColWidth="3.6640625" defaultRowHeight="13.2" x14ac:dyDescent="0.15"/>
  <cols>
    <col min="1" max="1" width="3.6640625" style="1"/>
    <col min="2" max="2" width="21.5546875" style="1" bestFit="1" customWidth="1"/>
    <col min="3" max="3" width="17.6640625" style="1" bestFit="1" customWidth="1"/>
    <col min="4" max="4" width="18.5546875" style="1" customWidth="1"/>
    <col min="5" max="5" width="3" style="1" customWidth="1"/>
    <col min="6" max="6" width="13.5546875" style="1" bestFit="1" customWidth="1"/>
    <col min="7" max="7" width="38.88671875" style="1" bestFit="1" customWidth="1"/>
    <col min="8" max="16384" width="3.6640625" style="1"/>
  </cols>
  <sheetData>
    <row r="2" spans="2:7" x14ac:dyDescent="0.15">
      <c r="B2" s="199" t="s">
        <v>282</v>
      </c>
      <c r="C2" s="199"/>
      <c r="D2" s="199"/>
      <c r="E2" s="199"/>
      <c r="F2" s="199"/>
      <c r="G2" s="199"/>
    </row>
    <row r="3" spans="2:7" x14ac:dyDescent="0.15">
      <c r="B3" s="200" t="s">
        <v>283</v>
      </c>
      <c r="C3" s="200" t="s">
        <v>284</v>
      </c>
      <c r="D3" s="200" t="s">
        <v>285</v>
      </c>
      <c r="E3" s="1" t="s">
        <v>286</v>
      </c>
      <c r="F3" s="200" t="s">
        <v>287</v>
      </c>
      <c r="G3" s="200"/>
    </row>
    <row r="4" spans="2:7" x14ac:dyDescent="0.15">
      <c r="B4" s="1" t="s">
        <v>288</v>
      </c>
      <c r="C4" s="1">
        <f>事業計画書1!F26</f>
        <v>0</v>
      </c>
      <c r="D4" s="1" t="s">
        <v>289</v>
      </c>
      <c r="F4" s="1" cm="1">
        <f t="array" ref="F4">IFERROR(_xlfn.IFS(C4="賃上げを実施する", 1, C4="賃上げを実施しない", 2),0)</f>
        <v>0</v>
      </c>
      <c r="G4" s="1" t="s">
        <v>290</v>
      </c>
    </row>
    <row r="5" spans="2:7" x14ac:dyDescent="0.15">
      <c r="B5" s="1" t="s">
        <v>291</v>
      </c>
      <c r="C5" s="1">
        <f>事業計画書1!F25</f>
        <v>0</v>
      </c>
      <c r="D5" s="1" t="s">
        <v>292</v>
      </c>
      <c r="F5" s="1" cm="1">
        <f t="array" ref="F5">IFERROR(_xlfn.IFS(C5="中小企業基本法上の小規模企業者に該当する", 1, C5="中小企業基本法上の小規模企業者に該当しない", 2),0)</f>
        <v>0</v>
      </c>
      <c r="G5" s="1" t="s">
        <v>293</v>
      </c>
    </row>
    <row r="6" spans="2:7" x14ac:dyDescent="0.15">
      <c r="E6" s="1" t="s">
        <v>286</v>
      </c>
      <c r="F6" s="1" t="s">
        <v>294</v>
      </c>
    </row>
    <row r="7" spans="2:7" x14ac:dyDescent="0.15">
      <c r="F7" s="1" t="str">
        <f>F5&amp;F4</f>
        <v>00</v>
      </c>
      <c r="G7" s="196" t="s">
        <v>295</v>
      </c>
    </row>
    <row r="8" spans="2:7" x14ac:dyDescent="0.15">
      <c r="G8" s="196"/>
    </row>
    <row r="9" spans="2:7" x14ac:dyDescent="0.15">
      <c r="B9" s="199" t="s">
        <v>296</v>
      </c>
      <c r="C9" s="199"/>
      <c r="D9" s="199"/>
      <c r="E9" s="199"/>
      <c r="F9" s="199"/>
      <c r="G9" s="199"/>
    </row>
    <row r="10" spans="2:7" x14ac:dyDescent="0.15">
      <c r="B10" s="200" t="s">
        <v>283</v>
      </c>
      <c r="C10" s="200"/>
      <c r="D10" s="200" t="s">
        <v>297</v>
      </c>
      <c r="F10" s="200" t="s">
        <v>298</v>
      </c>
      <c r="G10" s="200" t="s">
        <v>83</v>
      </c>
    </row>
    <row r="11" spans="2:7" x14ac:dyDescent="0.15">
      <c r="B11" s="1" t="s">
        <v>299</v>
      </c>
      <c r="C11" s="1" t="s">
        <v>300</v>
      </c>
      <c r="D11" s="197" t="s">
        <v>301</v>
      </c>
      <c r="F11" s="206">
        <v>0.66666666666666663</v>
      </c>
      <c r="G11" s="2">
        <v>10000000</v>
      </c>
    </row>
    <row r="12" spans="2:7" x14ac:dyDescent="0.15">
      <c r="C12" s="1" t="s">
        <v>302</v>
      </c>
      <c r="D12" s="197" t="s">
        <v>303</v>
      </c>
      <c r="F12" s="206">
        <v>0.66666666666666663</v>
      </c>
      <c r="G12" s="2">
        <v>8000000</v>
      </c>
    </row>
    <row r="13" spans="2:7" x14ac:dyDescent="0.15">
      <c r="B13" s="1" t="s">
        <v>304</v>
      </c>
      <c r="C13" s="1" t="s">
        <v>300</v>
      </c>
      <c r="D13" s="197" t="s">
        <v>305</v>
      </c>
      <c r="F13" s="206">
        <v>0.5</v>
      </c>
      <c r="G13" s="2">
        <v>10000000</v>
      </c>
    </row>
    <row r="14" spans="2:7" x14ac:dyDescent="0.15">
      <c r="C14" s="1" t="s">
        <v>302</v>
      </c>
      <c r="D14" s="197" t="s">
        <v>306</v>
      </c>
      <c r="F14" s="206">
        <v>0.5</v>
      </c>
      <c r="G14" s="2">
        <v>8000000</v>
      </c>
    </row>
    <row r="16" spans="2:7" x14ac:dyDescent="0.15">
      <c r="B16" s="199" t="s">
        <v>307</v>
      </c>
      <c r="C16" s="199"/>
      <c r="D16" s="199"/>
      <c r="E16" s="199"/>
      <c r="F16" s="199"/>
      <c r="G16" s="199"/>
    </row>
    <row r="17" spans="2:29" x14ac:dyDescent="0.15">
      <c r="B17" s="200" t="s">
        <v>283</v>
      </c>
      <c r="C17" s="200"/>
      <c r="D17" s="200" t="s">
        <v>308</v>
      </c>
      <c r="F17" s="200" t="s">
        <v>308</v>
      </c>
    </row>
    <row r="18" spans="2:29" x14ac:dyDescent="0.15">
      <c r="B18" s="200"/>
      <c r="C18" s="200"/>
      <c r="D18" s="200" t="s">
        <v>309</v>
      </c>
      <c r="F18" s="200" t="s">
        <v>310</v>
      </c>
    </row>
    <row r="19" spans="2:29" x14ac:dyDescent="0.15">
      <c r="B19" s="1" t="s">
        <v>311</v>
      </c>
      <c r="C19" s="207" t="str">
        <f>IFERROR(VLOOKUP($F$7, $D$11:$F$14, 3,0),"")</f>
        <v/>
      </c>
      <c r="D19" s="1" t="s">
        <v>312</v>
      </c>
      <c r="F19" s="1" t="s">
        <v>313</v>
      </c>
    </row>
    <row r="20" spans="2:29" x14ac:dyDescent="0.15">
      <c r="B20" s="1" t="s">
        <v>83</v>
      </c>
      <c r="C20" s="204" t="str">
        <f>IFERROR(VLOOKUP($F$7, $D$11:$G$14, 4,0),"")</f>
        <v/>
      </c>
      <c r="D20" s="1" t="s">
        <v>314</v>
      </c>
      <c r="F20" s="1" t="s">
        <v>315</v>
      </c>
    </row>
    <row r="21" spans="2:29" x14ac:dyDescent="0.15">
      <c r="B21" s="1" t="s">
        <v>316</v>
      </c>
      <c r="C21" s="204">
        <f>IFERROR(IF(メンテ用!$F$28&lt;1, メンテ用!$F$41, メンテ用!F35),0)</f>
        <v>0</v>
      </c>
    </row>
    <row r="22" spans="2:29" x14ac:dyDescent="0.15">
      <c r="B22" s="1" t="s">
        <v>317</v>
      </c>
      <c r="C22" s="204">
        <f>F48</f>
        <v>0</v>
      </c>
    </row>
    <row r="24" spans="2:29" x14ac:dyDescent="0.15">
      <c r="B24" s="199" t="s">
        <v>318</v>
      </c>
      <c r="C24" s="199"/>
      <c r="D24" s="199"/>
      <c r="E24" s="199"/>
      <c r="F24" s="199"/>
      <c r="G24" s="199"/>
    </row>
    <row r="25" spans="2:29" x14ac:dyDescent="0.15">
      <c r="B25" s="201" t="s">
        <v>179</v>
      </c>
      <c r="C25" s="201"/>
      <c r="D25" s="201"/>
      <c r="E25" s="201"/>
      <c r="F25" s="200"/>
      <c r="G25" s="200"/>
      <c r="H25" s="200"/>
    </row>
    <row r="26" spans="2:29" x14ac:dyDescent="0.15">
      <c r="B26" s="201"/>
      <c r="C26" s="201"/>
      <c r="D26" s="201"/>
      <c r="E26" s="201"/>
      <c r="F26" s="200"/>
      <c r="G26" s="200"/>
      <c r="H26" s="200"/>
    </row>
    <row r="27" spans="2:29" x14ac:dyDescent="0.15">
      <c r="B27" s="1" t="s">
        <v>319</v>
      </c>
      <c r="Z27" s="197"/>
    </row>
    <row r="28" spans="2:29" x14ac:dyDescent="0.15">
      <c r="B28" s="1" t="s">
        <v>320</v>
      </c>
      <c r="F28" s="202">
        <f>IF(F7="11",事業計画書2!$E$63,0)</f>
        <v>0</v>
      </c>
      <c r="G28" s="1" t="s">
        <v>321</v>
      </c>
      <c r="AC28" s="1">
        <v>11</v>
      </c>
    </row>
    <row r="29" spans="2:29" x14ac:dyDescent="0.15">
      <c r="C29" s="1" t="s">
        <v>322</v>
      </c>
      <c r="F29" s="203">
        <f>IF(G29&lt;=F28,G29,F28)</f>
        <v>0</v>
      </c>
      <c r="G29" s="3">
        <v>12000000</v>
      </c>
      <c r="H29" s="3"/>
    </row>
    <row r="30" spans="2:29" x14ac:dyDescent="0.15">
      <c r="C30" s="1" t="s">
        <v>323</v>
      </c>
      <c r="F30" s="203">
        <f>IF(G30&lt;=(F28-F29),G30,F28-F29)</f>
        <v>0</v>
      </c>
      <c r="G30" s="3">
        <v>4000000</v>
      </c>
      <c r="H30" s="3"/>
    </row>
    <row r="31" spans="2:29" x14ac:dyDescent="0.15">
      <c r="B31" s="1" t="s">
        <v>324</v>
      </c>
      <c r="F31" s="3">
        <f>ROUNDDOWN(F32,0)+ROUNDDOWN(F33,0)</f>
        <v>0</v>
      </c>
    </row>
    <row r="32" spans="2:29" x14ac:dyDescent="0.15">
      <c r="C32" s="1" t="s">
        <v>325</v>
      </c>
      <c r="F32" s="3">
        <f>F29*2/3</f>
        <v>0</v>
      </c>
      <c r="Z32" s="197"/>
    </row>
    <row r="33" spans="2:29" x14ac:dyDescent="0.15">
      <c r="C33" s="1" t="s">
        <v>326</v>
      </c>
      <c r="F33" s="3">
        <f>F30*1/2</f>
        <v>0</v>
      </c>
      <c r="AC33" s="1">
        <v>12</v>
      </c>
    </row>
    <row r="34" spans="2:29" x14ac:dyDescent="0.15">
      <c r="B34" s="1" t="s">
        <v>327</v>
      </c>
      <c r="F34" s="4">
        <v>1000000</v>
      </c>
    </row>
    <row r="35" spans="2:29" x14ac:dyDescent="0.15">
      <c r="B35" s="1" t="s">
        <v>328</v>
      </c>
      <c r="F35" s="5">
        <f>IF($F$31&lt;$F$34,0,F31)</f>
        <v>0</v>
      </c>
      <c r="Z35" s="197"/>
    </row>
    <row r="37" spans="2:29" x14ac:dyDescent="0.15">
      <c r="B37" s="1" t="s">
        <v>329</v>
      </c>
      <c r="AC37" s="1">
        <v>21</v>
      </c>
    </row>
    <row r="38" spans="2:29" x14ac:dyDescent="0.15">
      <c r="B38" s="1" t="s">
        <v>320</v>
      </c>
      <c r="F38" s="202">
        <f>IF(F7="11",0,事業計画書2!E63)</f>
        <v>0</v>
      </c>
      <c r="G38" s="1" t="s">
        <v>330</v>
      </c>
    </row>
    <row r="39" spans="2:29" x14ac:dyDescent="0.15">
      <c r="B39" s="1" t="s">
        <v>324</v>
      </c>
      <c r="F39" s="3">
        <f>ROUNDDOWN(IF($F$7="21", IF($F$38*1/2&lt;$G$40, $F$38*1/2, $G$40), IF($F$7="12", IF($F$38*2/3&lt;$G$39, $F$38*2/3, $G$39), IF(F38*1/2&lt;$G$39, F38*1/2, $G$39))),0)</f>
        <v>0</v>
      </c>
      <c r="G39" s="3">
        <v>8000000</v>
      </c>
    </row>
    <row r="40" spans="2:29" x14ac:dyDescent="0.15">
      <c r="B40" s="1" t="s">
        <v>327</v>
      </c>
      <c r="F40" s="4">
        <v>1000000</v>
      </c>
      <c r="G40" s="3">
        <v>10000000</v>
      </c>
      <c r="Z40" s="197"/>
    </row>
    <row r="41" spans="2:29" x14ac:dyDescent="0.15">
      <c r="B41" s="1" t="s">
        <v>328</v>
      </c>
      <c r="F41" s="205">
        <f>IF($F$39&lt;$F$40,0,F39)</f>
        <v>0</v>
      </c>
      <c r="G41" s="3"/>
    </row>
    <row r="42" spans="2:29" x14ac:dyDescent="0.15">
      <c r="AC42" s="1">
        <v>22</v>
      </c>
    </row>
    <row r="43" spans="2:29" x14ac:dyDescent="0.15">
      <c r="B43" s="199" t="s">
        <v>331</v>
      </c>
      <c r="C43" s="199"/>
      <c r="D43" s="199"/>
      <c r="E43" s="199"/>
      <c r="F43" s="199"/>
      <c r="G43" s="199"/>
    </row>
    <row r="44" spans="2:29" x14ac:dyDescent="0.15">
      <c r="B44" s="201" t="s">
        <v>179</v>
      </c>
      <c r="C44" s="201"/>
      <c r="D44" s="201"/>
      <c r="E44" s="201"/>
      <c r="F44" s="200"/>
      <c r="G44" s="200"/>
    </row>
    <row r="45" spans="2:29" x14ac:dyDescent="0.15">
      <c r="B45" s="201"/>
      <c r="C45" s="201"/>
      <c r="D45" s="201"/>
      <c r="E45" s="201"/>
      <c r="F45" s="200"/>
      <c r="G45" s="200"/>
    </row>
    <row r="46" spans="2:29" x14ac:dyDescent="0.15">
      <c r="B46" s="1" t="s">
        <v>320</v>
      </c>
      <c r="F46" s="3">
        <f>事業計画書2!$E$90</f>
        <v>0</v>
      </c>
    </row>
    <row r="47" spans="2:29" x14ac:dyDescent="0.15">
      <c r="B47" s="1" t="s">
        <v>324</v>
      </c>
      <c r="F47" s="3">
        <f>ROUNDDOWN($F$46*IFERROR(VLOOKUP($F$7, $D$11:$F$14, 3, 0),0),0)</f>
        <v>0</v>
      </c>
      <c r="G47" s="3">
        <v>3000000</v>
      </c>
    </row>
    <row r="48" spans="2:29" x14ac:dyDescent="0.15">
      <c r="B48" s="1" t="s">
        <v>328</v>
      </c>
      <c r="F48" s="3">
        <f>IF($C$21=0,0,IF(F47&lt;=G47,F47,G47))</f>
        <v>0</v>
      </c>
    </row>
  </sheetData>
  <sheetProtection algorithmName="SHA-512" hashValue="G9ncPy7ZoDyQeoooCrDqJREdwNbImaXtYBaddePk0CU5lM1YIpxlKA9IOZLvhEb6DSEICLq0wyZ0NbBXuItDFA==" saltValue="lr6eyxh8WWjHN7PEjCDP2Q==" spinCount="100000" sheet="1" objects="1" scenarios="1"/>
  <phoneticPr fontId="2"/>
  <pageMargins left="0.7" right="0.7" top="0.75" bottom="0.75" header="0.3" footer="0.3"/>
  <pageSetup paperSize="9" orientation="portrait" verticalDpi="0" r:id="rId1"/>
  <ignoredErrors>
    <ignoredError sqref="D11 D12:D14" numberStoredAsText="1"/>
  </ignoredErrors>
  <drawing r:id="rId2"/>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事業計画書1</vt:lpstr>
      <vt:lpstr>事業計画書2</vt:lpstr>
      <vt:lpstr>メンテ用</vt:lpstr>
      <vt:lpstr>事業計画書1!Print_Area</vt:lpstr>
      <vt:lpstr>事業計画書2!Print_Area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2025-11-13T09:52:33Z</dcterms:created>
  <dcterms:modified xsi:type="dcterms:W3CDTF">2026-02-19T02:08:47Z</dcterms:modified>
  <cp:category/>
  <cp:contentStatus/>
</cp:coreProperties>
</file>